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90" windowHeight="7590" activeTab="3"/>
  </bookViews>
  <sheets>
    <sheet name="Данни" sheetId="1" r:id="rId1"/>
    <sheet name="Sheet1" sheetId="2" r:id="rId2"/>
    <sheet name="БАЛАНС" sheetId="3" r:id="rId3"/>
    <sheet name="ОПР" sheetId="4" r:id="rId4"/>
    <sheet name="ОПП" sheetId="5" r:id="rId5"/>
    <sheet name="ОСК" sheetId="6" r:id="rId6"/>
    <sheet name="DA" sheetId="7" r:id="rId7"/>
    <sheet name="Контрол" sheetId="8" r:id="rId8"/>
  </sheets>
  <externalReferences>
    <externalReference r:id="rId11"/>
  </externalReference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<sst xmlns="http://schemas.openxmlformats.org/spreadsheetml/2006/main" count="556" uniqueCount="330">
  <si>
    <t>ФИРМА</t>
  </si>
  <si>
    <t>ЕИК</t>
  </si>
  <si>
    <t>АДРЕС:</t>
  </si>
  <si>
    <t>ДАТА НА ОТЧЕТА:</t>
  </si>
  <si>
    <t>ПЕРИОД НА ОТЧЕТА</t>
  </si>
  <si>
    <t>СЪСТАВИТЕЛ:</t>
  </si>
  <si>
    <t>УПРАВИТЕЛ:</t>
  </si>
  <si>
    <t>ДАТА НА СЪСТАВЯНЕ:</t>
  </si>
  <si>
    <t>ВИД ДЕЙНОСТ:</t>
  </si>
  <si>
    <t>съставител (предприятие)</t>
  </si>
  <si>
    <t>Вид дейност</t>
  </si>
  <si>
    <t>адрес по ДОПК</t>
  </si>
  <si>
    <t>ОТЧЕТ ЗА ПАРИЧНИТЕ ПОТОЦИ</t>
  </si>
  <si>
    <t>на</t>
  </si>
  <si>
    <t>към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</si>
  <si>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</si>
  <si>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</si>
  <si>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</si>
  <si>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</si>
  <si>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</si>
  <si>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</si>
  <si>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</si>
  <si>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</si>
  <si>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</si>
  <si>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</si>
  <si>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</si>
  <si>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</si>
  <si>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</si>
  <si>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</si>
  <si>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</si>
  <si>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</si>
  <si>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</si>
  <si>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</si>
  <si>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</si>
  <si>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</si>
  <si>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</si>
  <si>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</si>
  <si>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</si>
  <si>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</si>
  <si>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</si>
  <si>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</si>
  <si>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</si>
  <si>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</si>
  <si>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</si>
  <si>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</si>
  <si>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</si>
  <si>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</si>
  <si>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</si>
  <si>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</si>
  <si>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</si>
  <si>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</si>
  <si>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</si>
  <si>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</si>
  <si>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</si>
  <si>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</si>
  <si>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</si>
  <si>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</si>
  <si>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</si>
  <si>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</si>
  <si>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</si>
  <si>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</si>
  <si>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</si>
  <si>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 xml:space="preserve">Дата: </t>
  </si>
  <si>
    <t>Съставител: …………………</t>
  </si>
  <si>
    <t>Ръководител: ………………</t>
  </si>
  <si>
    <t>ОТЧЕТ ЗА СОБСТВЕНИЯ КАПИТАЛ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</si>
  <si>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</si>
  <si>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</si>
  <si>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</si>
  <si>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</si>
  <si>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</si>
  <si>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</si>
  <si>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</si>
  <si>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</si>
  <si>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</si>
  <si>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</si>
  <si>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</si>
  <si>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</si>
  <si>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</si>
  <si>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</si>
  <si>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</si>
  <si>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</si>
  <si>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</si>
  <si>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</si>
  <si>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</si>
  <si>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</si>
  <si>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</si>
  <si>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</si>
  <si>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</si>
  <si>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</si>
  <si>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</si>
  <si>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</si>
  <si>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</si>
  <si>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</si>
  <si>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</si>
  <si>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</si>
  <si>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</si>
  <si>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</t>
  </si>
  <si>
    <t xml:space="preserve">  Отчети на предприятия в чужбина</t>
  </si>
  <si>
    <t xml:space="preserve">13. Собствен капитал към края на отчетния </t>
  </si>
  <si>
    <r>
      <t xml:space="preserve">     </t>
    </r>
    <r>
      <rPr>
        <b/>
        <sz val="10"/>
        <rFont val="Arial"/>
        <family val="2"/>
      </rPr>
      <t>Период (11+/- 12)</t>
    </r>
  </si>
  <si>
    <t>Дата на съставяне:</t>
  </si>
  <si>
    <t>Съставител:……………………</t>
  </si>
  <si>
    <t>Ръководител:……………………</t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</si>
  <si>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</si>
  <si>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</si>
  <si>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</si>
  <si>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</si>
  <si>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</si>
  <si>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</si>
  <si>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</si>
  <si>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</si>
  <si>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</si>
  <si>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</si>
  <si>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</si>
  <si>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</si>
  <si>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</si>
  <si>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</si>
  <si>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>1. Продукти от развойна дейност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</si>
  <si>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</si>
  <si>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</si>
  <si>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</si>
  <si>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1. Законови резерви</t>
  </si>
  <si>
    <t>2. Резерв свързан с изкупени собствени акции</t>
  </si>
  <si>
    <t>Общо за група I:</t>
  </si>
  <si>
    <t>3. Резерв съгласно учредителен акт</t>
  </si>
  <si>
    <t>II. Дълготрайни материални активи</t>
  </si>
  <si>
    <t>4. Други резерви</t>
  </si>
  <si>
    <t>Общо за група IV:</t>
  </si>
  <si>
    <t>V. Натрупана печалба (загуба) от минали години, в т.ч.:</t>
  </si>
  <si>
    <t xml:space="preserve"> - неразпределена печалба</t>
  </si>
  <si>
    <t xml:space="preserve"> - непокрита загуба</t>
  </si>
  <si>
    <t>Общо за група V:</t>
  </si>
  <si>
    <t>VІ. Текуща печалба (загуба)</t>
  </si>
  <si>
    <t xml:space="preserve">ОБЩО ЗА РАЗДЕЛ "А": </t>
  </si>
  <si>
    <t>Б. Провизии и сходни задължения</t>
  </si>
  <si>
    <t>1. Провизии за пенсии и други подобни задължения</t>
  </si>
  <si>
    <t>2. Провизии за данъци м т.ч.:</t>
  </si>
  <si>
    <t xml:space="preserve"> - отсрочени данъци</t>
  </si>
  <si>
    <t>3. Други провизии и сходни задължения</t>
  </si>
  <si>
    <t>Общо за раздел Б:</t>
  </si>
  <si>
    <t>В. Задължения</t>
  </si>
  <si>
    <t>1. Облигационни заеми с отделно посочване на конвертируемите в т.ч.:</t>
  </si>
  <si>
    <t>7. Изкупени собствени акции номинална стойност ........хил.лв.</t>
  </si>
  <si>
    <t>Х</t>
  </si>
  <si>
    <t xml:space="preserve"> - до 1 година</t>
  </si>
  <si>
    <t>Общо за група III:</t>
  </si>
  <si>
    <t>ІV. Отсрочени данъци</t>
  </si>
  <si>
    <t>2. Задължения към финансови предприятия, в т.ч.:</t>
  </si>
  <si>
    <t>В. Текущи (краткотрайни) активи</t>
  </si>
  <si>
    <t>I.Материални запаси</t>
  </si>
  <si>
    <t>3. Получени аванси, в т.ч.:</t>
  </si>
  <si>
    <t xml:space="preserve">1. Суровини и материали </t>
  </si>
  <si>
    <t>2. Незавършено производство</t>
  </si>
  <si>
    <t>3. Продукци и стоки в т.ч.:</t>
  </si>
  <si>
    <t>4. Задължения към доставчици, в т.ч.:</t>
  </si>
  <si>
    <t xml:space="preserve"> - продукция</t>
  </si>
  <si>
    <t xml:space="preserve"> - стоки</t>
  </si>
  <si>
    <t>4. Предаставени аванси</t>
  </si>
  <si>
    <t>5. Задължения по полици, в т.ч.:</t>
  </si>
  <si>
    <t>II. Вземания</t>
  </si>
  <si>
    <t>1. Вземания от клиенти и доставчици, в т.ч.:</t>
  </si>
  <si>
    <t>6. Задължения към предприятия от група, в т.ч.:</t>
  </si>
  <si>
    <t xml:space="preserve"> - над 1 година</t>
  </si>
  <si>
    <t>2. Вземания от предприятия от група в т.ч.:</t>
  </si>
  <si>
    <t>3. Вземания от свързани с асоциирани и смесени предприятия, в т.ч.:</t>
  </si>
  <si>
    <t>7. Задължения, свързани с асоциирани и смесени предприятия, в т.ч.:</t>
  </si>
  <si>
    <t>4. Други вземания в т.ч.:</t>
  </si>
  <si>
    <t>8. Други задължения, в т.ч.:</t>
  </si>
  <si>
    <t>Общо за група II:</t>
  </si>
  <si>
    <t>III. Инвестиции</t>
  </si>
  <si>
    <t>1. Акции и дялове в предприятия от група</t>
  </si>
  <si>
    <t xml:space="preserve"> - към персонала, в т.ч.:</t>
  </si>
  <si>
    <t>2. Изкупени собствени акции номинална стойност  .........хил.лв.</t>
  </si>
  <si>
    <t>3. Други инвестиции</t>
  </si>
  <si>
    <t xml:space="preserve"> - осигурителни задължения, в т.ч.:</t>
  </si>
  <si>
    <t>IV. Парични  средства,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</si>
  <si>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</si>
  <si>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</si>
  <si>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</si>
  <si>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Общо за раздел В, в т.ч.:</t>
  </si>
  <si>
    <t>Общо за раздел В: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</si>
  <si>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</si>
  <si>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</si>
  <si>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</si>
  <si>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</si>
  <si>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АКТИВА</t>
  </si>
  <si>
    <t>СУМА НА ПАСИВА</t>
  </si>
  <si>
    <t>Дата на съставяне</t>
  </si>
  <si>
    <t>Съставител:……………………….</t>
  </si>
  <si>
    <t>Ръководител:……………………….</t>
  </si>
  <si>
    <t>ОТЧЕТ ЗА ПРИХОДИТЕ И РАЗХОДИТЕ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</si>
  <si>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</si>
  <si>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</si>
  <si>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</si>
  <si>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</si>
  <si>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</si>
  <si>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</si>
  <si>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</si>
  <si>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</si>
  <si>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</si>
  <si>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</si>
  <si>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</si>
  <si>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</si>
  <si>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</si>
  <si>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</si>
  <si>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</si>
  <si>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</si>
  <si>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</si>
  <si>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</si>
  <si>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</si>
  <si>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</si>
  <si>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</si>
  <si>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</si>
  <si>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Tahoma"/>
        <family val="2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</si>
  <si>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</si>
  <si>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</si>
  <si>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</si>
  <si>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</si>
  <si>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</si>
  <si>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</si>
  <si>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</si>
  <si>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</si>
  <si>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</si>
  <si>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</si>
  <si>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</si>
  <si>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</si>
  <si>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</si>
  <si>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</si>
  <si>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</si>
  <si>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</si>
  <si>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</si>
  <si>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</si>
  <si>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</si>
  <si>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</si>
  <si>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</si>
  <si>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</si>
  <si>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</si>
  <si>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</si>
  <si>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</si>
  <si>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</si>
  <si>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</si>
  <si>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</si>
  <si>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</si>
  <si>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</si>
  <si>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</si>
  <si>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</si>
  <si>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</si>
  <si>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</si>
  <si>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</si>
  <si>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</si>
  <si>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</si>
  <si>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</si>
  <si>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</si>
  <si>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 xml:space="preserve">Съставител:……………………    </t>
  </si>
  <si>
    <t xml:space="preserve"> Ръководител:……………………</t>
  </si>
  <si>
    <t>СПРАВКА  ЗА  НЕТЕКУЩИТИТЕ  (ДЪЛГОТРАЙНИТЕ)  АКТИВИ</t>
  </si>
  <si>
    <t>(хил.лв.)</t>
  </si>
  <si>
    <t>Отчетна стойност на нетекущите активи:</t>
  </si>
  <si>
    <t>Последваща оценка</t>
  </si>
  <si>
    <t>Преоценена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</si>
  <si>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</si>
  <si>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</si>
  <si>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</si>
  <si>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</si>
  <si>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постъпилите през годината</t>
  </si>
  <si>
    <t>на излезлите през периода</t>
  </si>
  <si>
    <t>в края на периода (1+2-3)</t>
  </si>
  <si>
    <t>Увеличение</t>
  </si>
  <si>
    <t>Намаление</t>
  </si>
  <si>
    <t xml:space="preserve"> стойност (4+5-6)</t>
  </si>
  <si>
    <t>начислена през периода</t>
  </si>
  <si>
    <t>Отчислена през периода</t>
  </si>
  <si>
    <t>в края на периода (8+9-10)</t>
  </si>
  <si>
    <t>I.  Нематериални активи</t>
  </si>
  <si>
    <t>3. Търговска репутация</t>
  </si>
  <si>
    <t>4. Предоставени аванси и нематериални активи в процес на изграждане</t>
  </si>
  <si>
    <t>Общо за група І:</t>
  </si>
  <si>
    <t>ІI. Дълготрайни материални активи</t>
  </si>
  <si>
    <t>1. Земи и сгради, в т.ч.:</t>
  </si>
  <si>
    <t xml:space="preserve"> - земи</t>
  </si>
  <si>
    <t xml:space="preserve"> - сгради</t>
  </si>
  <si>
    <t>2 .Машини,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</si>
  <si>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</si>
  <si>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</si>
  <si>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ІІ:</t>
  </si>
  <si>
    <t xml:space="preserve">III. Дългосрочни финансови активи </t>
  </si>
  <si>
    <t>2. Предоставени заеми на предприятия от група</t>
  </si>
  <si>
    <t>3. Акциии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</si>
  <si>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</si>
  <si>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</si>
  <si>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</si>
  <si>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</si>
  <si>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ІІІ:</t>
  </si>
  <si>
    <t>Общо нетекущи активи (I+II+III+IV)</t>
  </si>
  <si>
    <t>Съставител: ……………………</t>
  </si>
  <si>
    <t>Ръководител: ……………………</t>
  </si>
  <si>
    <t>Контроли</t>
  </si>
  <si>
    <t>1. Равнение на печалбата за текущата година по СБ и ОПР</t>
  </si>
  <si>
    <t>2. Равнение на печалбата за предходната година по СБ и ОПР</t>
  </si>
  <si>
    <t>3. Равнение на загубата за текущата година по СБ и ОПР</t>
  </si>
  <si>
    <t>4. Равнение на загубата за предходната година по СБ и ОПР</t>
  </si>
  <si>
    <t>5. Равнение на собствения капитал за текущата година по СБ и ОСК</t>
  </si>
  <si>
    <t>6. Равнение на собствения капитал за предходната година по СБ и ОСК</t>
  </si>
  <si>
    <t>7. Равнение на паричните средства за текущата година по СБ и ОПП</t>
  </si>
  <si>
    <t>8. Равнение на паричните средства за предходната година по СБ и ОПП</t>
  </si>
  <si>
    <t>9. Равнение на нематериалните активи за текущата година по СБ и СДА</t>
  </si>
  <si>
    <t>10. Равнение на нематериалните активи за предходната година по СБ и СДА</t>
  </si>
  <si>
    <t>11. Равнение на ДМА за текущата година по СБ и СДА</t>
  </si>
  <si>
    <t>12. Равнение на ДМА  за предходната година по СБ и СДА</t>
  </si>
  <si>
    <t>13. Равнение на ДФА за текущата година по СБ и СДА</t>
  </si>
  <si>
    <t>14. Равнение на ДФА  за предходната година по СБ и СДА</t>
  </si>
  <si>
    <r>
      <t xml:space="preserve"> </t>
    </r>
    <r>
      <rPr>
        <sz val="9"/>
        <color indexed="8"/>
        <rFont val="Tahoma"/>
        <family val="2"/>
      </rPr>
      <t>- над 1 година</t>
    </r>
  </si>
  <si>
    <r>
      <t xml:space="preserve"> </t>
    </r>
    <r>
      <rPr>
        <sz val="14"/>
        <color indexed="8"/>
        <rFont val="Tahoma"/>
        <family val="2"/>
      </rPr>
      <t>- над 1 година</t>
    </r>
  </si>
  <si>
    <t xml:space="preserve">ТДКЦ ЕООД БУРГАС </t>
  </si>
  <si>
    <t>КЪМ</t>
  </si>
  <si>
    <t>ТДКЦ ЕООД БУРГАС</t>
  </si>
  <si>
    <t>УЛ.ИВАН ВАЗОВ 5</t>
  </si>
  <si>
    <t>здравни услуги</t>
  </si>
  <si>
    <t>Бургас ул.Иван Вазов 5</t>
  </si>
  <si>
    <t>ГР.БУРГАС УЛ.ИВАН ВАЗОВ 5</t>
  </si>
  <si>
    <t>КЕРКА РАЕВА</t>
  </si>
  <si>
    <t>ЧАНКО МИРЧЕВ</t>
  </si>
  <si>
    <t>ЗДРАВНИ УСЛУГИ</t>
  </si>
  <si>
    <t>.</t>
  </si>
  <si>
    <t>30.06.2010</t>
  </si>
  <si>
    <t>в т.ч. Приходи от наеми</t>
  </si>
  <si>
    <r>
      <t xml:space="preserve"> </t>
    </r>
    <r>
      <rPr>
        <b/>
        <sz val="9"/>
        <color indexed="8"/>
        <rFont val="Tahoma"/>
        <family val="2"/>
      </rPr>
      <t>- над 1 година</t>
    </r>
  </si>
  <si>
    <t>към 31.12.2019 година</t>
  </si>
  <si>
    <t>31.12.2019 година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</si>
</sst>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лв&quot;#,##0_);\(&quot;лв&quot;#,##0\)"/>
    <numFmt numFmtId="167" formatCode="&quot;лв&quot;#,##0_);[Red]\(&quot;лв&quot;#,##0\)"/>
    <numFmt numFmtId="168" formatCode="&quot;лв&quot;#,##0.00_);\(&quot;лв&quot;#,##0.00\)"/>
    <numFmt numFmtId="169" formatCode="&quot;лв&quot;#,##0.00_);[Red]\(&quot;лв&quot;#,##0.00\)"/>
    <numFmt numFmtId="170" formatCode="_(&quot;лв&quot;* #,##0_);_(&quot;лв&quot;* \(#,##0\);_(&quot;лв&quot;* &quot;-&quot;_);_(@_)"/>
    <numFmt numFmtId="171" formatCode="_(* #,##0_);_(* \(#,##0\);_(* &quot;-&quot;_);_(@_)"/>
    <numFmt numFmtId="172" formatCode="_(&quot;лв&quot;* #,##0.00_);_(&quot;лв&quot;* \(#,##0.00\);_(&quot;лв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d/mm/yyyy&quot; г&quot;/"/>
    <numFmt numFmtId="197" formatCode="_-* #,##0.00\,_л_в_-;\-* #,##0.00\,_л_в_-;_-* \-??\ _л_в_-;_-@_-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i/>
      <sz val="8"/>
      <color indexed="8"/>
      <name val="Arial"/>
      <family val="2"/>
    </font>
    <font>
      <b/>
      <sz val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Lucida Sans Unicode"/>
      <family val="0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name val="Tahoma"/>
      <family val="2"/>
    </font>
    <font>
      <b/>
      <i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Arial"/>
      <family val="2"/>
    </font>
    <font>
      <b/>
      <i/>
      <sz val="11"/>
      <color indexed="8"/>
      <name val="Lucida Sans Unicode"/>
      <family val="0"/>
    </font>
    <font>
      <i/>
      <sz val="10"/>
      <color indexed="8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9"/>
      <color indexed="8"/>
      <name val="Arial"/>
      <family val="2"/>
    </font>
    <font>
      <sz val="9"/>
      <color indexed="8"/>
      <name val="Tahoma"/>
      <family val="2"/>
    </font>
    <font>
      <b/>
      <i/>
      <sz val="9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8"/>
      <name val="Lucida Sans Unicode"/>
      <family val="0"/>
    </font>
    <font>
      <b/>
      <sz val="14"/>
      <color indexed="8"/>
      <name val="Arial"/>
      <family val="2"/>
    </font>
    <font>
      <sz val="14"/>
      <name val="Tahoma"/>
      <family val="2"/>
    </font>
    <font>
      <i/>
      <sz val="14"/>
      <color indexed="8"/>
      <name val="Arial"/>
      <family val="2"/>
    </font>
    <font>
      <sz val="14"/>
      <color indexed="8"/>
      <name val="Tahoma"/>
      <family val="2"/>
    </font>
    <font>
      <b/>
      <i/>
      <sz val="14"/>
      <color indexed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color indexed="8"/>
      <name val="Lucida Sans Unicode"/>
      <family val="0"/>
    </font>
    <font>
      <b/>
      <sz val="9"/>
      <color indexed="8"/>
      <name val="Lucida Sans Unicode"/>
      <family val="0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33" borderId="2" applyNumberFormat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0" fillId="41" borderId="10" applyNumberFormat="0" applyFont="0" applyAlignment="0" applyProtection="0"/>
    <xf numFmtId="0" fontId="75" fillId="42" borderId="11" applyNumberFormat="0" applyAlignment="0" applyProtection="0"/>
    <xf numFmtId="0" fontId="76" fillId="4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1" fillId="44" borderId="15" applyNumberFormat="0" applyAlignment="0" applyProtection="0"/>
    <xf numFmtId="0" fontId="82" fillId="44" borderId="11" applyNumberFormat="0" applyAlignment="0" applyProtection="0"/>
    <xf numFmtId="0" fontId="83" fillId="45" borderId="16" applyNumberFormat="0" applyAlignment="0" applyProtection="0"/>
    <xf numFmtId="0" fontId="84" fillId="46" borderId="0" applyNumberFormat="0" applyBorder="0" applyAlignment="0" applyProtection="0"/>
    <xf numFmtId="0" fontId="85" fillId="47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9" fillId="0" borderId="18" applyNumberFormat="0" applyFill="0" applyAlignment="0" applyProtection="0"/>
  </cellStyleXfs>
  <cellXfs count="20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96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70" applyNumberFormat="1" applyFont="1" applyFill="1" applyBorder="1" applyAlignment="1" applyProtection="1">
      <alignment horizontal="left"/>
      <protection/>
    </xf>
    <xf numFmtId="0" fontId="23" fillId="0" borderId="0" xfId="70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3" fillId="0" borderId="19" xfId="70" applyNumberFormat="1" applyFont="1" applyFill="1" applyBorder="1" applyAlignment="1" applyProtection="1">
      <alignment horizontal="left"/>
      <protection/>
    </xf>
    <xf numFmtId="0" fontId="25" fillId="0" borderId="0" xfId="7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/>
    </xf>
    <xf numFmtId="0" fontId="29" fillId="0" borderId="20" xfId="0" applyNumberFormat="1" applyFont="1" applyFill="1" applyBorder="1" applyAlignment="1">
      <alignment/>
    </xf>
    <xf numFmtId="1" fontId="31" fillId="0" borderId="2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96" fontId="21" fillId="0" borderId="0" xfId="0" applyNumberFormat="1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 wrapText="1"/>
    </xf>
    <xf numFmtId="0" fontId="33" fillId="0" borderId="2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96" fontId="2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21" fillId="0" borderId="20" xfId="74" applyFont="1" applyFill="1" applyBorder="1">
      <alignment/>
      <protection/>
    </xf>
    <xf numFmtId="0" fontId="21" fillId="0" borderId="20" xfId="74" applyFont="1" applyFill="1" applyBorder="1" applyAlignment="1">
      <alignment wrapText="1"/>
      <protection/>
    </xf>
    <xf numFmtId="0" fontId="29" fillId="0" borderId="20" xfId="0" applyFont="1" applyFill="1" applyBorder="1" applyAlignment="1">
      <alignment wrapText="1"/>
    </xf>
    <xf numFmtId="0" fontId="39" fillId="0" borderId="20" xfId="0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0" fontId="22" fillId="0" borderId="0" xfId="70" applyNumberFormat="1" applyFill="1" applyBorder="1" applyAlignment="1" applyProtection="1">
      <alignment horizontal="left"/>
      <protection/>
    </xf>
    <xf numFmtId="0" fontId="0" fillId="0" borderId="0" xfId="70" applyNumberFormat="1" applyFont="1" applyFill="1" applyBorder="1" applyAlignment="1" applyProtection="1">
      <alignment horizontal="right"/>
      <protection/>
    </xf>
    <xf numFmtId="0" fontId="41" fillId="0" borderId="0" xfId="70" applyNumberFormat="1" applyFont="1" applyFill="1" applyBorder="1" applyAlignment="1" applyProtection="1">
      <alignment horizontal="center"/>
      <protection/>
    </xf>
    <xf numFmtId="1" fontId="29" fillId="0" borderId="20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29" fillId="0" borderId="20" xfId="0" applyFont="1" applyFill="1" applyBorder="1" applyAlignment="1">
      <alignment vertical="center" wrapText="1"/>
    </xf>
    <xf numFmtId="2" fontId="29" fillId="0" borderId="20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8" fillId="0" borderId="0" xfId="74" applyFont="1" applyFill="1" applyBorder="1">
      <alignment/>
      <protection/>
    </xf>
    <xf numFmtId="0" fontId="44" fillId="0" borderId="0" xfId="74" applyFont="1" applyFill="1" applyBorder="1" applyAlignment="1">
      <alignment horizontal="center"/>
      <protection/>
    </xf>
    <xf numFmtId="0" fontId="45" fillId="0" borderId="0" xfId="74" applyFont="1" applyFill="1" applyBorder="1" applyAlignment="1">
      <alignment horizontal="center"/>
      <protection/>
    </xf>
    <xf numFmtId="0" fontId="46" fillId="0" borderId="0" xfId="74" applyFont="1" applyFill="1" applyBorder="1" applyAlignment="1">
      <alignment horizontal="right"/>
      <protection/>
    </xf>
    <xf numFmtId="0" fontId="21" fillId="0" borderId="20" xfId="74" applyFont="1" applyFill="1" applyBorder="1" applyAlignment="1">
      <alignment horizontal="center"/>
      <protection/>
    </xf>
    <xf numFmtId="0" fontId="21" fillId="0" borderId="20" xfId="74" applyFont="1" applyFill="1" applyBorder="1" applyAlignment="1">
      <alignment horizontal="center" vertical="center" wrapText="1"/>
      <protection/>
    </xf>
    <xf numFmtId="0" fontId="21" fillId="0" borderId="20" xfId="74" applyFont="1" applyFill="1" applyBorder="1" applyAlignment="1">
      <alignment horizontal="center" vertical="center"/>
      <protection/>
    </xf>
    <xf numFmtId="0" fontId="21" fillId="0" borderId="0" xfId="74" applyFont="1" applyFill="1" applyBorder="1" applyAlignment="1">
      <alignment horizontal="center" vertical="top"/>
      <protection/>
    </xf>
    <xf numFmtId="0" fontId="21" fillId="0" borderId="20" xfId="74" applyFont="1" applyFill="1" applyBorder="1" applyAlignment="1">
      <alignment horizontal="left" vertical="top"/>
      <protection/>
    </xf>
    <xf numFmtId="0" fontId="21" fillId="0" borderId="20" xfId="74" applyFont="1" applyFill="1" applyBorder="1" applyAlignment="1">
      <alignment horizontal="center" vertical="top" wrapText="1"/>
      <protection/>
    </xf>
    <xf numFmtId="0" fontId="47" fillId="0" borderId="20" xfId="74" applyFont="1" applyFill="1" applyBorder="1" applyAlignment="1">
      <alignment horizontal="center"/>
      <protection/>
    </xf>
    <xf numFmtId="0" fontId="38" fillId="0" borderId="0" xfId="74" applyFont="1" applyFill="1" applyBorder="1" applyAlignment="1">
      <alignment horizontal="center"/>
      <protection/>
    </xf>
    <xf numFmtId="0" fontId="48" fillId="0" borderId="20" xfId="74" applyFont="1" applyFill="1" applyBorder="1" applyAlignment="1">
      <alignment vertical="top"/>
      <protection/>
    </xf>
    <xf numFmtId="0" fontId="47" fillId="0" borderId="20" xfId="74" applyNumberFormat="1" applyFont="1" applyFill="1" applyBorder="1" applyAlignment="1">
      <alignment horizontal="right"/>
      <protection/>
    </xf>
    <xf numFmtId="0" fontId="38" fillId="0" borderId="20" xfId="74" applyNumberFormat="1" applyFont="1" applyFill="1" applyBorder="1" applyAlignment="1">
      <alignment horizontal="right"/>
      <protection/>
    </xf>
    <xf numFmtId="0" fontId="21" fillId="0" borderId="20" xfId="74" applyFont="1" applyFill="1" applyBorder="1" applyAlignment="1">
      <alignment vertical="top"/>
      <protection/>
    </xf>
    <xf numFmtId="197" fontId="38" fillId="0" borderId="0" xfId="74" applyNumberFormat="1" applyFont="1" applyFill="1" applyBorder="1">
      <alignment/>
      <protection/>
    </xf>
    <xf numFmtId="197" fontId="47" fillId="0" borderId="0" xfId="74" applyNumberFormat="1" applyFont="1" applyFill="1" applyBorder="1">
      <alignment/>
      <protection/>
    </xf>
    <xf numFmtId="0" fontId="47" fillId="0" borderId="0" xfId="74" applyFont="1" applyFill="1" applyBorder="1">
      <alignment/>
      <protection/>
    </xf>
    <xf numFmtId="0" fontId="48" fillId="0" borderId="20" xfId="74" applyFont="1" applyFill="1" applyBorder="1" applyAlignment="1">
      <alignment vertical="center" wrapText="1"/>
      <protection/>
    </xf>
    <xf numFmtId="0" fontId="49" fillId="0" borderId="20" xfId="74" applyNumberFormat="1" applyFont="1" applyFill="1" applyBorder="1" applyAlignment="1">
      <alignment horizontal="right"/>
      <protection/>
    </xf>
    <xf numFmtId="0" fontId="49" fillId="0" borderId="0" xfId="74" applyFont="1" applyFill="1" applyBorder="1">
      <alignment/>
      <protection/>
    </xf>
    <xf numFmtId="0" fontId="38" fillId="0" borderId="20" xfId="74" applyFont="1" applyFill="1" applyBorder="1">
      <alignment/>
      <protection/>
    </xf>
    <xf numFmtId="0" fontId="38" fillId="0" borderId="20" xfId="74" applyFont="1" applyFill="1" applyBorder="1" applyAlignment="1">
      <alignment wrapText="1"/>
      <protection/>
    </xf>
    <xf numFmtId="0" fontId="48" fillId="0" borderId="0" xfId="74" applyFont="1" applyFill="1" applyBorder="1">
      <alignment/>
      <protection/>
    </xf>
    <xf numFmtId="0" fontId="48" fillId="0" borderId="20" xfId="74" applyFont="1" applyFill="1" applyBorder="1" applyAlignment="1">
      <alignment horizontal="left"/>
      <protection/>
    </xf>
    <xf numFmtId="0" fontId="48" fillId="0" borderId="20" xfId="74" applyNumberFormat="1" applyFont="1" applyFill="1" applyBorder="1" applyAlignment="1">
      <alignment horizontal="right"/>
      <protection/>
    </xf>
    <xf numFmtId="0" fontId="46" fillId="0" borderId="0" xfId="74" applyFont="1" applyFill="1" applyBorder="1">
      <alignment/>
      <protection/>
    </xf>
    <xf numFmtId="0" fontId="38" fillId="0" borderId="0" xfId="74" applyFont="1" applyFill="1" applyBorder="1" applyAlignment="1">
      <alignment horizontal="left"/>
      <protection/>
    </xf>
    <xf numFmtId="196" fontId="38" fillId="0" borderId="0" xfId="74" applyNumberFormat="1" applyFont="1" applyFill="1" applyBorder="1" applyAlignment="1">
      <alignment horizontal="left"/>
      <protection/>
    </xf>
    <xf numFmtId="0" fontId="21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wrapText="1"/>
    </xf>
    <xf numFmtId="0" fontId="41" fillId="0" borderId="19" xfId="70" applyNumberFormat="1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70" applyNumberFormat="1" applyFont="1" applyFill="1" applyBorder="1" applyAlignment="1" applyProtection="1">
      <alignment horizontal="left"/>
      <protection/>
    </xf>
    <xf numFmtId="0" fontId="35" fillId="0" borderId="20" xfId="0" applyFont="1" applyFill="1" applyBorder="1" applyAlignment="1">
      <alignment horizontal="left"/>
    </xf>
    <xf numFmtId="0" fontId="53" fillId="0" borderId="20" xfId="0" applyFont="1" applyFill="1" applyBorder="1" applyAlignment="1">
      <alignment horizontal="center"/>
    </xf>
    <xf numFmtId="0" fontId="35" fillId="0" borderId="2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1" fillId="0" borderId="20" xfId="74" applyFont="1" applyFill="1" applyBorder="1">
      <alignment/>
      <protection/>
    </xf>
    <xf numFmtId="0" fontId="51" fillId="0" borderId="20" xfId="0" applyFont="1" applyFill="1" applyBorder="1" applyAlignment="1">
      <alignment/>
    </xf>
    <xf numFmtId="0" fontId="51" fillId="0" borderId="20" xfId="74" applyFont="1" applyFill="1" applyBorder="1" applyAlignment="1">
      <alignment wrapText="1"/>
      <protection/>
    </xf>
    <xf numFmtId="0" fontId="53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wrapText="1"/>
    </xf>
    <xf numFmtId="1" fontId="35" fillId="0" borderId="20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1" fontId="53" fillId="0" borderId="20" xfId="0" applyNumberFormat="1" applyFont="1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196" fontId="51" fillId="0" borderId="0" xfId="0" applyNumberFormat="1" applyFont="1" applyFill="1" applyBorder="1" applyAlignment="1">
      <alignment horizontal="left"/>
    </xf>
    <xf numFmtId="0" fontId="58" fillId="0" borderId="19" xfId="70" applyNumberFormat="1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70" applyNumberFormat="1" applyFont="1" applyFill="1" applyBorder="1" applyAlignment="1" applyProtection="1">
      <alignment horizontal="left"/>
      <protection/>
    </xf>
    <xf numFmtId="1" fontId="31" fillId="0" borderId="0" xfId="0" applyNumberFormat="1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27" fillId="0" borderId="21" xfId="0" applyFont="1" applyFill="1" applyBorder="1" applyAlignment="1">
      <alignment horizontal="left"/>
    </xf>
    <xf numFmtId="0" fontId="61" fillId="0" borderId="21" xfId="0" applyFont="1" applyFill="1" applyBorder="1" applyAlignment="1">
      <alignment wrapText="1"/>
    </xf>
    <xf numFmtId="0" fontId="27" fillId="0" borderId="21" xfId="0" applyFont="1" applyFill="1" applyBorder="1" applyAlignment="1">
      <alignment wrapText="1"/>
    </xf>
    <xf numFmtId="1" fontId="27" fillId="0" borderId="21" xfId="0" applyNumberFormat="1" applyFont="1" applyFill="1" applyBorder="1" applyAlignment="1">
      <alignment/>
    </xf>
    <xf numFmtId="0" fontId="63" fillId="0" borderId="21" xfId="0" applyFont="1" applyFill="1" applyBorder="1" applyAlignment="1">
      <alignment/>
    </xf>
    <xf numFmtId="1" fontId="61" fillId="0" borderId="21" xfId="0" applyNumberFormat="1" applyFont="1" applyFill="1" applyBorder="1" applyAlignment="1">
      <alignment/>
    </xf>
    <xf numFmtId="0" fontId="27" fillId="0" borderId="21" xfId="0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61" fillId="0" borderId="21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right"/>
    </xf>
    <xf numFmtId="0" fontId="61" fillId="0" borderId="22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59" fillId="0" borderId="23" xfId="74" applyFont="1" applyFill="1" applyBorder="1">
      <alignment/>
      <protection/>
    </xf>
    <xf numFmtId="0" fontId="61" fillId="0" borderId="22" xfId="0" applyFont="1" applyFill="1" applyBorder="1" applyAlignment="1">
      <alignment/>
    </xf>
    <xf numFmtId="0" fontId="59" fillId="0" borderId="23" xfId="74" applyFont="1" applyFill="1" applyBorder="1" applyAlignment="1">
      <alignment wrapText="1"/>
      <protection/>
    </xf>
    <xf numFmtId="0" fontId="61" fillId="0" borderId="23" xfId="0" applyFont="1" applyFill="1" applyBorder="1" applyAlignment="1">
      <alignment/>
    </xf>
    <xf numFmtId="0" fontId="61" fillId="0" borderId="23" xfId="0" applyFont="1" applyFill="1" applyBorder="1" applyAlignment="1">
      <alignment wrapText="1"/>
    </xf>
    <xf numFmtId="0" fontId="62" fillId="0" borderId="23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1" fontId="27" fillId="0" borderId="22" xfId="0" applyNumberFormat="1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27" fillId="0" borderId="23" xfId="0" applyFont="1" applyFill="1" applyBorder="1" applyAlignment="1">
      <alignment horizontal="center"/>
    </xf>
    <xf numFmtId="1" fontId="61" fillId="0" borderId="22" xfId="0" applyNumberFormat="1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1" fillId="0" borderId="22" xfId="0" applyFont="1" applyFill="1" applyBorder="1" applyAlignment="1">
      <alignment horizontal="right"/>
    </xf>
    <xf numFmtId="196" fontId="59" fillId="0" borderId="24" xfId="0" applyNumberFormat="1" applyFont="1" applyFill="1" applyBorder="1" applyAlignment="1">
      <alignment horizontal="left"/>
    </xf>
    <xf numFmtId="0" fontId="59" fillId="0" borderId="25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1" fontId="54" fillId="0" borderId="20" xfId="0" applyNumberFormat="1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27" fillId="0" borderId="23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196" fontId="27" fillId="0" borderId="0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196" fontId="35" fillId="0" borderId="0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right"/>
    </xf>
    <xf numFmtId="0" fontId="35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0" borderId="0" xfId="7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29" fillId="0" borderId="20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44" fillId="0" borderId="0" xfId="74" applyFont="1" applyFill="1" applyBorder="1" applyAlignment="1">
      <alignment horizontal="center"/>
      <protection/>
    </xf>
    <xf numFmtId="0" fontId="21" fillId="0" borderId="20" xfId="74" applyFont="1" applyFill="1" applyBorder="1" applyAlignment="1">
      <alignment horizontal="center" vertical="center" wrapText="1"/>
      <protection/>
    </xf>
    <xf numFmtId="0" fontId="21" fillId="0" borderId="20" xfId="74" applyFont="1" applyFill="1" applyBorder="1" applyAlignment="1">
      <alignment horizontal="center" vertical="center"/>
      <protection/>
    </xf>
    <xf numFmtId="0" fontId="45" fillId="0" borderId="0" xfId="74" applyFont="1" applyFill="1" applyBorder="1" applyAlignment="1">
      <alignment horizontal="center"/>
      <protection/>
    </xf>
    <xf numFmtId="196" fontId="44" fillId="0" borderId="0" xfId="74" applyNumberFormat="1" applyFont="1" applyFill="1" applyBorder="1" applyAlignment="1">
      <alignment horizontal="center"/>
      <protection/>
    </xf>
    <xf numFmtId="0" fontId="21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_PrilojeniaGFO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Вход" xfId="88"/>
    <cellStyle name="Добър" xfId="89"/>
    <cellStyle name="Заглавие" xfId="90"/>
    <cellStyle name="Заглавие 1" xfId="91"/>
    <cellStyle name="Заглавие 2" xfId="92"/>
    <cellStyle name="Заглавие 3" xfId="93"/>
    <cellStyle name="Заглавие 4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Обяснителен текст" xfId="100"/>
    <cellStyle name="Предупредителен текст" xfId="101"/>
    <cellStyle name="Свързана клетка" xfId="102"/>
    <cellStyle name="Сума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GF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и"/>
      <sheetName val="ОПП"/>
      <sheetName val="ОСК"/>
      <sheetName val="СБ"/>
      <sheetName val="ОПР"/>
      <sheetName val="DA"/>
      <sheetName val="Контрол"/>
    </sheetNames>
    <sheetDataSet>
      <sheetData sheetId="1">
        <row r="59">
          <cell r="F59">
            <v>0</v>
          </cell>
          <cell r="I59">
            <v>0</v>
          </cell>
        </row>
      </sheetData>
      <sheetData sheetId="2">
        <row r="17">
          <cell r="M17">
            <v>0</v>
          </cell>
        </row>
        <row r="36">
          <cell r="M36">
            <v>0</v>
          </cell>
        </row>
      </sheetData>
      <sheetData sheetId="3">
        <row r="23">
          <cell r="C23">
            <v>0</v>
          </cell>
          <cell r="D23">
            <v>0</v>
          </cell>
        </row>
        <row r="31"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</row>
        <row r="41">
          <cell r="C41">
            <v>0</v>
          </cell>
          <cell r="D41">
            <v>0</v>
          </cell>
        </row>
        <row r="72">
          <cell r="C72">
            <v>0</v>
          </cell>
          <cell r="D72">
            <v>0</v>
          </cell>
        </row>
      </sheetData>
      <sheetData sheetId="4"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</row>
      </sheetData>
      <sheetData sheetId="5">
        <row r="19">
          <cell r="B19">
            <v>0</v>
          </cell>
          <cell r="I19">
            <v>0</v>
          </cell>
          <cell r="P19">
            <v>0</v>
          </cell>
        </row>
        <row r="27">
          <cell r="B27">
            <v>0</v>
          </cell>
          <cell r="I27">
            <v>0</v>
          </cell>
          <cell r="P27">
            <v>0</v>
          </cell>
        </row>
        <row r="37">
          <cell r="B37">
            <v>0</v>
          </cell>
          <cell r="I37">
            <v>0</v>
          </cell>
          <cell r="P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="85" zoomScaleNormal="85" zoomScalePageLayoutView="0" workbookViewId="0" topLeftCell="A1">
      <selection activeCell="B9" sqref="B9"/>
    </sheetView>
  </sheetViews>
  <sheetFormatPr defaultColWidth="11.421875" defaultRowHeight="12.75"/>
  <cols>
    <col min="1" max="1" width="22.8515625" style="0" customWidth="1"/>
    <col min="2" max="2" width="36.00390625" style="0" customWidth="1"/>
  </cols>
  <sheetData>
    <row r="2" spans="1:2" ht="15.75">
      <c r="A2" t="s">
        <v>0</v>
      </c>
      <c r="B2" s="1" t="s">
        <v>316</v>
      </c>
    </row>
    <row r="3" spans="1:2" ht="15.75">
      <c r="A3" t="s">
        <v>1</v>
      </c>
      <c r="B3" s="1">
        <v>102927808</v>
      </c>
    </row>
    <row r="4" spans="1:2" ht="12.75">
      <c r="A4" t="s">
        <v>2</v>
      </c>
      <c r="B4" s="2" t="s">
        <v>320</v>
      </c>
    </row>
    <row r="5" spans="1:2" ht="12.75">
      <c r="A5" t="s">
        <v>3</v>
      </c>
      <c r="B5" s="3"/>
    </row>
    <row r="6" spans="1:2" ht="12.75">
      <c r="A6" t="s">
        <v>4</v>
      </c>
      <c r="B6" s="3"/>
    </row>
    <row r="7" spans="1:2" ht="12.75">
      <c r="A7" t="s">
        <v>5</v>
      </c>
      <c r="B7" s="2" t="s">
        <v>321</v>
      </c>
    </row>
    <row r="8" spans="1:2" ht="12.75">
      <c r="A8" t="s">
        <v>6</v>
      </c>
      <c r="B8" s="2" t="s">
        <v>322</v>
      </c>
    </row>
    <row r="9" spans="1:2" ht="12.75">
      <c r="A9" t="s">
        <v>7</v>
      </c>
      <c r="B9" s="3" t="s">
        <v>325</v>
      </c>
    </row>
    <row r="10" spans="1:2" ht="12.75">
      <c r="A10" t="s">
        <v>8</v>
      </c>
      <c r="B10" s="4" t="s">
        <v>323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8"/>
  <sheetViews>
    <sheetView zoomScalePageLayoutView="0" workbookViewId="0" topLeftCell="A1">
      <selection activeCell="B106" sqref="B106"/>
    </sheetView>
  </sheetViews>
  <sheetFormatPr defaultColWidth="9.140625" defaultRowHeight="12.75"/>
  <cols>
    <col min="1" max="1" width="7.28125" style="6" customWidth="1"/>
    <col min="2" max="2" width="39.7109375" style="6" customWidth="1"/>
    <col min="3" max="3" width="12.28125" style="6" customWidth="1"/>
    <col min="4" max="4" width="11.00390625" style="6" customWidth="1"/>
    <col min="5" max="5" width="45.7109375" style="6" customWidth="1"/>
    <col min="6" max="6" width="12.421875" style="6" customWidth="1"/>
    <col min="7" max="7" width="11.421875" style="6" customWidth="1"/>
    <col min="8" max="16384" width="9.140625" style="6" customWidth="1"/>
  </cols>
  <sheetData>
    <row r="1" spans="2:7" ht="18">
      <c r="B1" s="115" t="str">
        <f>Данни!B2</f>
        <v>ТДКЦ ЕООД БУРГАС</v>
      </c>
      <c r="C1" s="116"/>
      <c r="D1" s="116" t="s">
        <v>1</v>
      </c>
      <c r="E1" s="171" t="s">
        <v>10</v>
      </c>
      <c r="F1" s="171"/>
      <c r="G1" s="117"/>
    </row>
    <row r="2" spans="2:7" ht="17.25" customHeight="1">
      <c r="B2" s="118" t="s">
        <v>9</v>
      </c>
      <c r="C2" s="12"/>
      <c r="D2" s="119">
        <f>Данни!B3</f>
        <v>102927808</v>
      </c>
      <c r="E2" s="165" t="str">
        <f>Данни!B10</f>
        <v>ЗДРАВНИ УСЛУГИ</v>
      </c>
      <c r="F2" s="165"/>
      <c r="G2" s="12"/>
    </row>
    <row r="3" spans="2:7" ht="18">
      <c r="B3" s="115" t="str">
        <f>Данни!B4</f>
        <v>ГР.БУРГАС УЛ.ИВАН ВАЗОВ 5</v>
      </c>
      <c r="C3" s="12"/>
      <c r="D3" s="12"/>
      <c r="E3" s="12"/>
      <c r="F3" s="12"/>
      <c r="G3" s="12"/>
    </row>
    <row r="4" spans="2:7" ht="17.25" customHeight="1">
      <c r="B4" s="118" t="s">
        <v>11</v>
      </c>
      <c r="C4" s="12"/>
      <c r="D4" s="12"/>
      <c r="E4" s="12"/>
      <c r="F4" s="12"/>
      <c r="G4" s="12"/>
    </row>
    <row r="5" spans="2:7" ht="18">
      <c r="B5" s="12"/>
      <c r="C5" s="12"/>
      <c r="D5" s="12"/>
      <c r="E5" s="12"/>
      <c r="F5" s="12"/>
      <c r="G5" s="12"/>
    </row>
    <row r="6" spans="2:7" ht="18">
      <c r="B6" s="165" t="s">
        <v>104</v>
      </c>
      <c r="C6" s="165"/>
      <c r="D6" s="165"/>
      <c r="E6" s="165"/>
      <c r="F6" s="165"/>
      <c r="G6" s="165"/>
    </row>
    <row r="7" spans="2:7" ht="14.25" customHeight="1">
      <c r="B7" s="165" t="s">
        <v>13</v>
      </c>
      <c r="C7" s="165"/>
      <c r="D7" s="165"/>
      <c r="E7" s="165"/>
      <c r="F7" s="165"/>
      <c r="G7" s="165"/>
    </row>
    <row r="8" spans="2:7" ht="18">
      <c r="B8" s="165" t="str">
        <f>Данни!B2</f>
        <v>ТДКЦ ЕООД БУРГАС</v>
      </c>
      <c r="C8" s="165"/>
      <c r="D8" s="165"/>
      <c r="E8" s="165"/>
      <c r="F8" s="165"/>
      <c r="G8" s="165"/>
    </row>
    <row r="9" spans="2:7" ht="13.5" customHeight="1">
      <c r="B9" s="165" t="s">
        <v>14</v>
      </c>
      <c r="C9" s="165"/>
      <c r="D9" s="165"/>
      <c r="E9" s="165"/>
      <c r="F9" s="165"/>
      <c r="G9" s="165"/>
    </row>
    <row r="10" spans="2:7" ht="18.75" thickBot="1">
      <c r="B10" s="166">
        <f>Данни!B5</f>
        <v>0</v>
      </c>
      <c r="C10" s="166"/>
      <c r="D10" s="166"/>
      <c r="E10" s="166"/>
      <c r="F10" s="166"/>
      <c r="G10" s="166"/>
    </row>
    <row r="11" spans="2:7" ht="18">
      <c r="B11" s="167" t="s">
        <v>105</v>
      </c>
      <c r="C11" s="168"/>
      <c r="D11" s="168"/>
      <c r="E11" s="169" t="s">
        <v>106</v>
      </c>
      <c r="F11" s="169"/>
      <c r="G11" s="170" t="s">
        <v>107</v>
      </c>
    </row>
    <row r="12" spans="2:7" ht="18">
      <c r="B12" s="158" t="s">
        <v>108</v>
      </c>
      <c r="C12" s="159" t="s">
        <v>109</v>
      </c>
      <c r="D12" s="159"/>
      <c r="E12" s="160" t="s">
        <v>108</v>
      </c>
      <c r="F12" s="159" t="s">
        <v>109</v>
      </c>
      <c r="G12" s="161"/>
    </row>
    <row r="13" spans="2:7" ht="12.75">
      <c r="B13" s="158"/>
      <c r="C13" s="162" t="s">
        <v>110</v>
      </c>
      <c r="D13" s="162" t="s">
        <v>111</v>
      </c>
      <c r="E13" s="160"/>
      <c r="F13" s="162" t="s">
        <v>110</v>
      </c>
      <c r="G13" s="163" t="s">
        <v>111</v>
      </c>
    </row>
    <row r="14" spans="2:7" ht="37.5" customHeight="1">
      <c r="B14" s="158"/>
      <c r="C14" s="160"/>
      <c r="D14" s="160"/>
      <c r="E14" s="160"/>
      <c r="F14" s="160"/>
      <c r="G14" s="164"/>
    </row>
    <row r="15" spans="2:7" ht="18">
      <c r="B15" s="137" t="s">
        <v>21</v>
      </c>
      <c r="C15" s="120">
        <v>1</v>
      </c>
      <c r="D15" s="120">
        <v>2</v>
      </c>
      <c r="E15" s="120" t="s">
        <v>21</v>
      </c>
      <c r="F15" s="120">
        <v>1</v>
      </c>
      <c r="G15" s="136">
        <v>2</v>
      </c>
    </row>
    <row r="16" spans="2:7" ht="18">
      <c r="B16" s="138" t="s">
        <v>112</v>
      </c>
      <c r="C16" s="122"/>
      <c r="D16" s="122"/>
      <c r="E16" s="121" t="s">
        <v>113</v>
      </c>
      <c r="F16" s="123"/>
      <c r="G16" s="139"/>
    </row>
    <row r="17" spans="2:7" ht="18">
      <c r="B17" s="138" t="s">
        <v>114</v>
      </c>
      <c r="C17" s="122"/>
      <c r="D17" s="122"/>
      <c r="E17" s="121" t="s">
        <v>115</v>
      </c>
      <c r="F17" s="121"/>
      <c r="G17" s="139"/>
    </row>
    <row r="18" spans="2:7" ht="18">
      <c r="B18" s="138" t="s">
        <v>116</v>
      </c>
      <c r="C18" s="122"/>
      <c r="D18" s="122"/>
      <c r="E18" s="121" t="s">
        <v>117</v>
      </c>
      <c r="F18" s="121"/>
      <c r="G18" s="139"/>
    </row>
    <row r="19" spans="2:7" ht="18">
      <c r="B19" s="140" t="s">
        <v>118</v>
      </c>
      <c r="C19" s="124"/>
      <c r="D19" s="124"/>
      <c r="E19" s="125" t="s">
        <v>119</v>
      </c>
      <c r="F19" s="121"/>
      <c r="G19" s="141"/>
    </row>
    <row r="20" spans="2:7" ht="72">
      <c r="B20" s="142" t="s">
        <v>120</v>
      </c>
      <c r="C20" s="124"/>
      <c r="D20" s="124"/>
      <c r="E20" s="121" t="s">
        <v>121</v>
      </c>
      <c r="F20" s="122"/>
      <c r="G20" s="141"/>
    </row>
    <row r="21" spans="2:7" ht="18">
      <c r="B21" s="143" t="str">
        <f>'DA'!A17</f>
        <v>3. Търговска репутация</v>
      </c>
      <c r="C21" s="124"/>
      <c r="D21" s="124"/>
      <c r="E21" s="122" t="s">
        <v>122</v>
      </c>
      <c r="F21" s="122"/>
      <c r="G21" s="139"/>
    </row>
    <row r="22" spans="2:7" ht="54">
      <c r="B22" s="144" t="str">
        <f>'DA'!A18</f>
        <v>4. Предоставени аванси и нематериални активи в процес на изграждане</v>
      </c>
      <c r="C22" s="124"/>
      <c r="D22" s="124"/>
      <c r="E22" s="122" t="s">
        <v>123</v>
      </c>
      <c r="F22" s="122"/>
      <c r="G22" s="139"/>
    </row>
    <row r="23" spans="2:7" ht="18">
      <c r="B23" s="145" t="s">
        <v>124</v>
      </c>
      <c r="C23" s="123">
        <f>SUM(C19:C22)</f>
        <v>0</v>
      </c>
      <c r="D23" s="123">
        <f>SUM(D19:D22)</f>
        <v>0</v>
      </c>
      <c r="E23" s="122" t="s">
        <v>125</v>
      </c>
      <c r="F23" s="122"/>
      <c r="G23" s="141"/>
    </row>
    <row r="24" spans="2:7" ht="18">
      <c r="B24" s="138" t="s">
        <v>126</v>
      </c>
      <c r="C24" s="122"/>
      <c r="D24" s="122"/>
      <c r="E24" s="122" t="s">
        <v>127</v>
      </c>
      <c r="F24" s="122"/>
      <c r="G24" s="141"/>
    </row>
    <row r="25" spans="2:7" ht="18">
      <c r="B25" s="143" t="str">
        <f>'DA'!A21</f>
        <v>1. Земи и сгради, в т.ч.:</v>
      </c>
      <c r="C25" s="122">
        <f>C26+C27</f>
        <v>0</v>
      </c>
      <c r="D25" s="122">
        <f>D26+D27</f>
        <v>0</v>
      </c>
      <c r="E25" s="123" t="s">
        <v>128</v>
      </c>
      <c r="F25" s="121">
        <f>SUM(F21:F24)</f>
        <v>0</v>
      </c>
      <c r="G25" s="146">
        <f>SUM(G21:G24)</f>
        <v>0</v>
      </c>
    </row>
    <row r="26" spans="2:7" ht="54">
      <c r="B26" s="143" t="str">
        <f>'DA'!A22</f>
        <v> - земи</v>
      </c>
      <c r="C26" s="122"/>
      <c r="D26" s="122"/>
      <c r="E26" s="127" t="s">
        <v>129</v>
      </c>
      <c r="F26" s="122"/>
      <c r="G26" s="141"/>
    </row>
    <row r="27" spans="2:7" ht="18">
      <c r="B27" s="143" t="str">
        <f>'DA'!A23</f>
        <v> - сгради</v>
      </c>
      <c r="C27" s="122"/>
      <c r="D27" s="122"/>
      <c r="E27" s="122" t="s">
        <v>130</v>
      </c>
      <c r="F27" s="122"/>
      <c r="G27" s="141"/>
    </row>
    <row r="28" spans="2:7" ht="18">
      <c r="B28" s="143" t="str">
        <f>'DA'!A24</f>
        <v>2 .Машини, производствено оборудване и апаратура</v>
      </c>
      <c r="C28" s="122"/>
      <c r="D28" s="122"/>
      <c r="E28" s="122" t="s">
        <v>131</v>
      </c>
      <c r="F28" s="122"/>
      <c r="G28" s="141"/>
    </row>
    <row r="29" spans="2:7" ht="18">
      <c r="B29" s="143" t="str">
        <f>'DA'!A25</f>
        <v>3. Съоръжения и други</v>
      </c>
      <c r="C29" s="122"/>
      <c r="D29" s="122"/>
      <c r="E29" s="123" t="s">
        <v>132</v>
      </c>
      <c r="F29" s="123">
        <f>F27+F28</f>
        <v>0</v>
      </c>
      <c r="G29" s="139">
        <f>G27+G28</f>
        <v>0</v>
      </c>
    </row>
    <row r="30" spans="2:7" ht="72">
      <c r="B30" s="144" t="str">
        <f>'DA'!A26</f>
        <v>4. Предоставени аванси и дълготрайни материални активи в процес на изграждане</v>
      </c>
      <c r="C30" s="122"/>
      <c r="D30" s="122"/>
      <c r="E30" s="121" t="s">
        <v>133</v>
      </c>
      <c r="F30" s="122"/>
      <c r="G30" s="141"/>
    </row>
    <row r="31" spans="2:7" ht="18">
      <c r="B31" s="144"/>
      <c r="C31" s="122"/>
      <c r="D31" s="122"/>
      <c r="E31" s="121" t="s">
        <v>134</v>
      </c>
      <c r="F31" s="128">
        <f>F17+F18+F19+F25+F29+F30</f>
        <v>0</v>
      </c>
      <c r="G31" s="147">
        <f>G17+G18+G19+G25+G29+G30</f>
        <v>0</v>
      </c>
    </row>
    <row r="32" spans="2:7" ht="18">
      <c r="B32" s="145" t="str">
        <f>'DA'!A27</f>
        <v>Общо за група ІІ:</v>
      </c>
      <c r="C32" s="121">
        <f>C25+C28+C29+C30</f>
        <v>0</v>
      </c>
      <c r="D32" s="121">
        <f>D25+D28+D29+D30</f>
        <v>0</v>
      </c>
      <c r="E32" s="121" t="s">
        <v>135</v>
      </c>
      <c r="F32" s="122"/>
      <c r="G32" s="141"/>
    </row>
    <row r="33" spans="2:7" ht="18">
      <c r="B33" s="138" t="str">
        <f>'DA'!A28</f>
        <v>III. Дългосрочни финансови активи </v>
      </c>
      <c r="C33" s="122"/>
      <c r="D33" s="122"/>
      <c r="E33" s="129" t="s">
        <v>136</v>
      </c>
      <c r="F33" s="122"/>
      <c r="G33" s="141"/>
    </row>
    <row r="34" spans="2:7" ht="18">
      <c r="B34" s="143" t="str">
        <f>'DA'!A29</f>
        <v>1. Акции и дялове в предприятия от група</v>
      </c>
      <c r="C34" s="123"/>
      <c r="D34" s="123"/>
      <c r="E34" s="129" t="s">
        <v>137</v>
      </c>
      <c r="F34" s="122"/>
      <c r="G34" s="141"/>
    </row>
    <row r="35" spans="2:7" ht="18">
      <c r="B35" s="143" t="str">
        <f>'DA'!A30</f>
        <v>2. Предоставени заеми на предприятия от група</v>
      </c>
      <c r="C35" s="122"/>
      <c r="D35" s="122"/>
      <c r="E35" s="122" t="s">
        <v>138</v>
      </c>
      <c r="F35" s="130"/>
      <c r="G35" s="141"/>
    </row>
    <row r="36" spans="2:7" ht="54">
      <c r="B36" s="144" t="str">
        <f>'DA'!A31</f>
        <v>3. Акциии и дялове в асоциирани и смесени предприятия</v>
      </c>
      <c r="C36" s="122"/>
      <c r="D36" s="122"/>
      <c r="E36" s="122" t="s">
        <v>139</v>
      </c>
      <c r="F36" s="122"/>
      <c r="G36" s="139"/>
    </row>
    <row r="37" spans="2:7" ht="54">
      <c r="B37" s="144" t="str">
        <f>'DA'!A32</f>
        <v>4. Предоставени заеми, свързани с асоциирани и смесени предприятия</v>
      </c>
      <c r="C37" s="122"/>
      <c r="D37" s="122"/>
      <c r="E37" s="131" t="s">
        <v>140</v>
      </c>
      <c r="F37" s="132">
        <f>SUM(F33:F36)-F35</f>
        <v>0</v>
      </c>
      <c r="G37" s="148">
        <f>SUM(G33:G36)-G35</f>
        <v>0</v>
      </c>
    </row>
    <row r="38" spans="2:7" ht="18">
      <c r="B38" s="143" t="str">
        <f>'DA'!A33</f>
        <v>5. Дългосрочни инвестиции</v>
      </c>
      <c r="C38" s="122"/>
      <c r="D38" s="122"/>
      <c r="E38" s="121" t="s">
        <v>141</v>
      </c>
      <c r="F38" s="122"/>
      <c r="G38" s="141"/>
    </row>
    <row r="39" spans="2:7" ht="54">
      <c r="B39" s="143" t="str">
        <f>'DA'!A34</f>
        <v>6. Други заеми</v>
      </c>
      <c r="C39" s="122"/>
      <c r="D39" s="122"/>
      <c r="E39" s="126" t="s">
        <v>142</v>
      </c>
      <c r="F39" s="122">
        <f>F40+F41</f>
        <v>0</v>
      </c>
      <c r="G39" s="141">
        <f>G40+G41</f>
        <v>0</v>
      </c>
    </row>
    <row r="40" spans="2:7" ht="54">
      <c r="B40" s="144" t="s">
        <v>143</v>
      </c>
      <c r="C40" s="120" t="s">
        <v>144</v>
      </c>
      <c r="D40" s="120" t="s">
        <v>144</v>
      </c>
      <c r="E40" s="122" t="s">
        <v>145</v>
      </c>
      <c r="F40" s="122"/>
      <c r="G40" s="141"/>
    </row>
    <row r="41" spans="2:7" ht="18">
      <c r="B41" s="145" t="s">
        <v>146</v>
      </c>
      <c r="C41" s="123">
        <f>SUM(C34:C39)</f>
        <v>0</v>
      </c>
      <c r="D41" s="123">
        <f>SUM(D34:D39)</f>
        <v>0</v>
      </c>
      <c r="E41" s="133" t="s">
        <v>313</v>
      </c>
      <c r="F41" s="123"/>
      <c r="G41" s="139"/>
    </row>
    <row r="42" spans="2:7" ht="18">
      <c r="B42" s="138" t="s">
        <v>147</v>
      </c>
      <c r="C42" s="122"/>
      <c r="D42" s="122"/>
      <c r="E42" s="122" t="s">
        <v>148</v>
      </c>
      <c r="F42" s="122">
        <f>F43+F44</f>
        <v>0</v>
      </c>
      <c r="G42" s="141">
        <f>G43+G44</f>
        <v>0</v>
      </c>
    </row>
    <row r="43" spans="2:7" ht="18">
      <c r="B43" s="149" t="s">
        <v>140</v>
      </c>
      <c r="C43" s="121">
        <f>C23+C32+C41+C42</f>
        <v>0</v>
      </c>
      <c r="D43" s="121">
        <f>D23+D32+D41+D42</f>
        <v>0</v>
      </c>
      <c r="E43" s="122" t="s">
        <v>145</v>
      </c>
      <c r="F43" s="122"/>
      <c r="G43" s="141"/>
    </row>
    <row r="44" spans="2:7" ht="18">
      <c r="B44" s="138" t="s">
        <v>149</v>
      </c>
      <c r="C44" s="122"/>
      <c r="D44" s="122"/>
      <c r="E44" s="133" t="s">
        <v>313</v>
      </c>
      <c r="F44" s="122"/>
      <c r="G44" s="141"/>
    </row>
    <row r="45" spans="2:7" ht="18">
      <c r="B45" s="138" t="s">
        <v>150</v>
      </c>
      <c r="C45" s="122"/>
      <c r="D45" s="122"/>
      <c r="E45" s="122" t="s">
        <v>151</v>
      </c>
      <c r="F45" s="122">
        <f>F46+F47</f>
        <v>0</v>
      </c>
      <c r="G45" s="141">
        <f>G46+G47</f>
        <v>0</v>
      </c>
    </row>
    <row r="46" spans="2:7" ht="18">
      <c r="B46" s="143" t="s">
        <v>152</v>
      </c>
      <c r="C46" s="122"/>
      <c r="D46" s="122"/>
      <c r="E46" s="122" t="s">
        <v>145</v>
      </c>
      <c r="F46" s="122"/>
      <c r="G46" s="141"/>
    </row>
    <row r="47" spans="2:7" ht="18">
      <c r="B47" s="143" t="s">
        <v>153</v>
      </c>
      <c r="C47" s="122"/>
      <c r="D47" s="122"/>
      <c r="E47" s="133" t="s">
        <v>313</v>
      </c>
      <c r="F47" s="130"/>
      <c r="G47" s="150"/>
    </row>
    <row r="48" spans="2:7" ht="18">
      <c r="B48" s="143" t="s">
        <v>154</v>
      </c>
      <c r="C48" s="122">
        <f>C49+C50</f>
        <v>0</v>
      </c>
      <c r="D48" s="122">
        <f>D49+D50</f>
        <v>0</v>
      </c>
      <c r="E48" s="122" t="s">
        <v>155</v>
      </c>
      <c r="F48" s="122">
        <f>F49+F50</f>
        <v>0</v>
      </c>
      <c r="G48" s="141">
        <f>G49+G50</f>
        <v>0</v>
      </c>
    </row>
    <row r="49" spans="2:7" ht="18">
      <c r="B49" s="143" t="s">
        <v>156</v>
      </c>
      <c r="C49" s="122"/>
      <c r="D49" s="122"/>
      <c r="E49" s="122" t="s">
        <v>145</v>
      </c>
      <c r="F49" s="122"/>
      <c r="G49" s="141"/>
    </row>
    <row r="50" spans="2:7" ht="18">
      <c r="B50" s="143" t="s">
        <v>157</v>
      </c>
      <c r="C50" s="122"/>
      <c r="D50" s="122"/>
      <c r="E50" s="133" t="s">
        <v>313</v>
      </c>
      <c r="F50" s="122"/>
      <c r="G50" s="141"/>
    </row>
    <row r="51" spans="2:7" ht="18">
      <c r="B51" s="143" t="s">
        <v>158</v>
      </c>
      <c r="C51" s="122"/>
      <c r="D51" s="122"/>
      <c r="E51" s="122" t="s">
        <v>159</v>
      </c>
      <c r="F51" s="122">
        <f>F52+F53</f>
        <v>0</v>
      </c>
      <c r="G51" s="141">
        <f>G52+G53</f>
        <v>0</v>
      </c>
    </row>
    <row r="52" spans="2:7" ht="18">
      <c r="B52" s="145" t="s">
        <v>124</v>
      </c>
      <c r="C52" s="123">
        <f>C46+C47+C48+C51</f>
        <v>0</v>
      </c>
      <c r="D52" s="123">
        <f>D46+D47+D48+D51</f>
        <v>0</v>
      </c>
      <c r="E52" s="122" t="s">
        <v>145</v>
      </c>
      <c r="F52" s="122"/>
      <c r="G52" s="141"/>
    </row>
    <row r="53" spans="2:7" ht="18">
      <c r="B53" s="138" t="s">
        <v>160</v>
      </c>
      <c r="C53" s="122"/>
      <c r="D53" s="122"/>
      <c r="E53" s="133" t="s">
        <v>313</v>
      </c>
      <c r="F53" s="122"/>
      <c r="G53" s="141"/>
    </row>
    <row r="54" spans="2:7" ht="18">
      <c r="B54" s="143" t="s">
        <v>161</v>
      </c>
      <c r="C54" s="122"/>
      <c r="D54" s="122"/>
      <c r="E54" s="122" t="s">
        <v>162</v>
      </c>
      <c r="F54" s="122">
        <f>F55+F56</f>
        <v>0</v>
      </c>
      <c r="G54" s="141">
        <f>G55+G56</f>
        <v>0</v>
      </c>
    </row>
    <row r="55" spans="2:7" ht="18">
      <c r="B55" s="151" t="s">
        <v>163</v>
      </c>
      <c r="C55" s="122"/>
      <c r="D55" s="122"/>
      <c r="E55" s="122" t="s">
        <v>145</v>
      </c>
      <c r="F55" s="122"/>
      <c r="G55" s="141"/>
    </row>
    <row r="56" spans="2:7" ht="18">
      <c r="B56" s="143" t="s">
        <v>164</v>
      </c>
      <c r="C56" s="122"/>
      <c r="D56" s="122"/>
      <c r="E56" s="133" t="s">
        <v>313</v>
      </c>
      <c r="F56" s="122"/>
      <c r="G56" s="141"/>
    </row>
    <row r="57" spans="2:7" ht="18">
      <c r="B57" s="151" t="s">
        <v>163</v>
      </c>
      <c r="C57" s="122"/>
      <c r="D57" s="122"/>
      <c r="E57" s="122"/>
      <c r="F57" s="122"/>
      <c r="G57" s="141"/>
    </row>
    <row r="58" spans="2:7" ht="54">
      <c r="B58" s="144" t="s">
        <v>165</v>
      </c>
      <c r="C58" s="122"/>
      <c r="D58" s="122"/>
      <c r="E58" s="126" t="s">
        <v>166</v>
      </c>
      <c r="F58" s="122">
        <f>F59+F60</f>
        <v>0</v>
      </c>
      <c r="G58" s="141">
        <f>G59+G60</f>
        <v>0</v>
      </c>
    </row>
    <row r="59" spans="2:7" ht="18">
      <c r="B59" s="151" t="s">
        <v>163</v>
      </c>
      <c r="C59" s="122"/>
      <c r="D59" s="122"/>
      <c r="E59" s="122" t="s">
        <v>145</v>
      </c>
      <c r="F59" s="122"/>
      <c r="G59" s="141"/>
    </row>
    <row r="60" spans="2:7" ht="18">
      <c r="B60" s="151" t="s">
        <v>167</v>
      </c>
      <c r="C60" s="122"/>
      <c r="D60" s="122"/>
      <c r="E60" s="133" t="s">
        <v>313</v>
      </c>
      <c r="F60" s="122"/>
      <c r="G60" s="141"/>
    </row>
    <row r="61" spans="2:7" ht="18">
      <c r="B61" s="151" t="s">
        <v>163</v>
      </c>
      <c r="C61" s="122"/>
      <c r="D61" s="122"/>
      <c r="E61" s="122" t="s">
        <v>168</v>
      </c>
      <c r="F61" s="122">
        <f>F62+F63</f>
        <v>0</v>
      </c>
      <c r="G61" s="141">
        <f>G62+G63</f>
        <v>0</v>
      </c>
    </row>
    <row r="62" spans="2:7" ht="18">
      <c r="B62" s="145" t="s">
        <v>169</v>
      </c>
      <c r="C62" s="123">
        <f>C54+C56+C58+C60</f>
        <v>0</v>
      </c>
      <c r="D62" s="123">
        <f>D54+D56+D58+D60</f>
        <v>0</v>
      </c>
      <c r="E62" s="122" t="s">
        <v>145</v>
      </c>
      <c r="F62" s="122"/>
      <c r="G62" s="141"/>
    </row>
    <row r="63" spans="2:7" ht="18">
      <c r="B63" s="138" t="s">
        <v>170</v>
      </c>
      <c r="C63" s="122"/>
      <c r="D63" s="122"/>
      <c r="E63" s="133" t="s">
        <v>313</v>
      </c>
      <c r="F63" s="122"/>
      <c r="G63" s="141"/>
    </row>
    <row r="64" spans="2:7" ht="18">
      <c r="B64" s="143" t="s">
        <v>171</v>
      </c>
      <c r="C64" s="122"/>
      <c r="D64" s="122"/>
      <c r="E64" s="122" t="s">
        <v>172</v>
      </c>
      <c r="F64" s="122">
        <f>F65+F66</f>
        <v>0</v>
      </c>
      <c r="G64" s="141">
        <f>G65+G66</f>
        <v>0</v>
      </c>
    </row>
    <row r="65" spans="2:7" ht="54">
      <c r="B65" s="144" t="s">
        <v>173</v>
      </c>
      <c r="C65" s="120" t="s">
        <v>144</v>
      </c>
      <c r="D65" s="120" t="s">
        <v>144</v>
      </c>
      <c r="E65" s="122" t="s">
        <v>145</v>
      </c>
      <c r="F65" s="122"/>
      <c r="G65" s="141"/>
    </row>
    <row r="66" spans="2:7" ht="18">
      <c r="B66" s="143" t="s">
        <v>174</v>
      </c>
      <c r="C66" s="122"/>
      <c r="D66" s="122"/>
      <c r="E66" s="133" t="s">
        <v>313</v>
      </c>
      <c r="F66" s="122"/>
      <c r="G66" s="141"/>
    </row>
    <row r="67" spans="2:7" ht="18">
      <c r="B67" s="145" t="s">
        <v>146</v>
      </c>
      <c r="C67" s="123">
        <f>C64+C66</f>
        <v>0</v>
      </c>
      <c r="D67" s="123">
        <f>D64+D66</f>
        <v>0</v>
      </c>
      <c r="E67" s="122" t="s">
        <v>175</v>
      </c>
      <c r="F67" s="122">
        <f>F68+F69</f>
        <v>0</v>
      </c>
      <c r="G67" s="141">
        <f>G68+G69</f>
        <v>0</v>
      </c>
    </row>
    <row r="68" spans="2:7" ht="18">
      <c r="B68" s="151"/>
      <c r="C68" s="129"/>
      <c r="D68" s="129"/>
      <c r="E68" s="122" t="s">
        <v>145</v>
      </c>
      <c r="F68" s="122"/>
      <c r="G68" s="141"/>
    </row>
    <row r="69" spans="2:7" ht="18">
      <c r="B69" s="138" t="s">
        <v>176</v>
      </c>
      <c r="C69" s="122"/>
      <c r="D69" s="122"/>
      <c r="E69" s="133" t="s">
        <v>313</v>
      </c>
      <c r="F69" s="122"/>
      <c r="G69" s="141"/>
    </row>
    <row r="70" spans="2:7" ht="18">
      <c r="B70" s="143" t="s">
        <v>177</v>
      </c>
      <c r="C70" s="122"/>
      <c r="D70" s="122"/>
      <c r="E70" s="122" t="s">
        <v>178</v>
      </c>
      <c r="F70" s="122">
        <f>F71+F72</f>
        <v>0</v>
      </c>
      <c r="G70" s="141">
        <f>G71+G72</f>
        <v>0</v>
      </c>
    </row>
    <row r="71" spans="2:7" ht="18">
      <c r="B71" s="143" t="s">
        <v>179</v>
      </c>
      <c r="C71" s="122"/>
      <c r="D71" s="122"/>
      <c r="E71" s="122" t="s">
        <v>145</v>
      </c>
      <c r="F71" s="122"/>
      <c r="G71" s="141"/>
    </row>
    <row r="72" spans="2:7" ht="18">
      <c r="B72" s="145" t="s">
        <v>128</v>
      </c>
      <c r="C72" s="123">
        <f>SUM(C70:C71)</f>
        <v>0</v>
      </c>
      <c r="D72" s="123">
        <f>SUM(D70:D71)</f>
        <v>0</v>
      </c>
      <c r="E72" s="133" t="s">
        <v>313</v>
      </c>
      <c r="F72" s="122"/>
      <c r="G72" s="141"/>
    </row>
    <row r="73" spans="2:7" ht="18">
      <c r="B73" s="143"/>
      <c r="C73" s="122"/>
      <c r="D73" s="122"/>
      <c r="E73" s="131" t="s">
        <v>180</v>
      </c>
      <c r="F73" s="122">
        <f>F74+F75</f>
        <v>0</v>
      </c>
      <c r="G73" s="141">
        <f>G74+G75</f>
        <v>0</v>
      </c>
    </row>
    <row r="74" spans="2:7" ht="18">
      <c r="B74" s="149" t="s">
        <v>181</v>
      </c>
      <c r="C74" s="128">
        <f>C52+C62+C67+C72</f>
        <v>0</v>
      </c>
      <c r="D74" s="128">
        <f>D52+D62+D67+D72</f>
        <v>0</v>
      </c>
      <c r="E74" s="122" t="s">
        <v>145</v>
      </c>
      <c r="F74" s="122">
        <f aca="true" t="shared" si="0" ref="F74:G76">F40+F43+F46+F49+F52+F55+F59+F62+F65+F68+F71</f>
        <v>0</v>
      </c>
      <c r="G74" s="141">
        <f t="shared" si="0"/>
        <v>0</v>
      </c>
    </row>
    <row r="75" spans="2:7" ht="18">
      <c r="B75" s="143"/>
      <c r="C75" s="122"/>
      <c r="D75" s="122"/>
      <c r="E75" s="133" t="s">
        <v>313</v>
      </c>
      <c r="F75" s="122">
        <f t="shared" si="0"/>
        <v>0</v>
      </c>
      <c r="G75" s="141">
        <f t="shared" si="0"/>
        <v>0</v>
      </c>
    </row>
    <row r="76" spans="2:7" ht="36">
      <c r="B76" s="151"/>
      <c r="C76" s="129"/>
      <c r="D76" s="129"/>
      <c r="E76" s="127" t="s">
        <v>182</v>
      </c>
      <c r="F76" s="122">
        <f t="shared" si="0"/>
        <v>0</v>
      </c>
      <c r="G76" s="141">
        <f t="shared" si="0"/>
        <v>0</v>
      </c>
    </row>
    <row r="77" spans="2:7" ht="18">
      <c r="B77" s="138" t="s">
        <v>183</v>
      </c>
      <c r="C77" s="122"/>
      <c r="D77" s="122"/>
      <c r="E77" s="122" t="s">
        <v>184</v>
      </c>
      <c r="F77" s="122"/>
      <c r="G77" s="141"/>
    </row>
    <row r="78" spans="2:7" ht="18">
      <c r="B78" s="151"/>
      <c r="C78" s="129"/>
      <c r="D78" s="129"/>
      <c r="E78" s="122" t="s">
        <v>185</v>
      </c>
      <c r="F78" s="122"/>
      <c r="G78" s="141"/>
    </row>
    <row r="79" spans="2:7" ht="18">
      <c r="B79" s="138" t="s">
        <v>186</v>
      </c>
      <c r="C79" s="128">
        <f>C16+C43+C74+C77</f>
        <v>0</v>
      </c>
      <c r="D79" s="128">
        <f>D16+D43+D74+D77</f>
        <v>0</v>
      </c>
      <c r="E79" s="121" t="s">
        <v>187</v>
      </c>
      <c r="F79" s="128">
        <f>F31+F37+F73+F76</f>
        <v>0</v>
      </c>
      <c r="G79" s="147">
        <f>G31+G37+G73+G76</f>
        <v>0</v>
      </c>
    </row>
    <row r="80" spans="2:7" ht="18">
      <c r="B80" s="138"/>
      <c r="C80" s="128"/>
      <c r="D80" s="128"/>
      <c r="E80" s="121"/>
      <c r="F80" s="128"/>
      <c r="G80" s="147"/>
    </row>
    <row r="81" spans="2:7" ht="18">
      <c r="B81" s="143"/>
      <c r="C81" s="122"/>
      <c r="D81" s="122"/>
      <c r="E81" s="122"/>
      <c r="F81" s="122"/>
      <c r="G81" s="141"/>
    </row>
    <row r="82" spans="2:7" ht="18">
      <c r="B82" s="143" t="s">
        <v>188</v>
      </c>
      <c r="C82" s="122"/>
      <c r="D82" s="134" t="s">
        <v>189</v>
      </c>
      <c r="E82" s="122"/>
      <c r="F82" s="135" t="s">
        <v>190</v>
      </c>
      <c r="G82" s="152"/>
    </row>
    <row r="83" spans="2:7" ht="18.75" thickBot="1">
      <c r="B83" s="153" t="str">
        <f>Данни!B9</f>
        <v>30.06.2010</v>
      </c>
      <c r="C83" s="154"/>
      <c r="D83" s="154"/>
      <c r="E83" s="154" t="str">
        <f>Данни!B7</f>
        <v>КЕРКА РАЕВА</v>
      </c>
      <c r="F83" s="154" t="str">
        <f>Данни!B8</f>
        <v>ЧАНКО МИРЧЕВ</v>
      </c>
      <c r="G83" s="155"/>
    </row>
    <row r="84" spans="2:7" ht="12.75">
      <c r="B84" s="91"/>
      <c r="C84" s="91"/>
      <c r="D84" s="91"/>
      <c r="E84" s="91"/>
      <c r="F84" s="91"/>
      <c r="G84" s="91"/>
    </row>
    <row r="97" ht="12.75">
      <c r="E97" s="43"/>
    </row>
    <row r="98" ht="12.75">
      <c r="E98" s="43"/>
    </row>
  </sheetData>
  <sheetProtection/>
  <mergeCells count="17">
    <mergeCell ref="B8:G8"/>
    <mergeCell ref="B9:G9"/>
    <mergeCell ref="B10:G10"/>
    <mergeCell ref="B11:D11"/>
    <mergeCell ref="E11:G11"/>
    <mergeCell ref="E1:F1"/>
    <mergeCell ref="E2:F2"/>
    <mergeCell ref="B6:G6"/>
    <mergeCell ref="B7:G7"/>
    <mergeCell ref="B12:B14"/>
    <mergeCell ref="C12:D12"/>
    <mergeCell ref="E12:E14"/>
    <mergeCell ref="F12:G12"/>
    <mergeCell ref="C13:C14"/>
    <mergeCell ref="D13:D14"/>
    <mergeCell ref="F13:F14"/>
    <mergeCell ref="G13:G1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8"/>
  <sheetViews>
    <sheetView zoomScalePageLayoutView="0" workbookViewId="0" topLeftCell="A19">
      <selection activeCell="F30" sqref="F30"/>
    </sheetView>
  </sheetViews>
  <sheetFormatPr defaultColWidth="9.140625" defaultRowHeight="12.75"/>
  <cols>
    <col min="1" max="1" width="7.28125" style="6" customWidth="1"/>
    <col min="2" max="2" width="45.28125" style="6" customWidth="1"/>
    <col min="3" max="3" width="10.8515625" style="6" customWidth="1"/>
    <col min="4" max="4" width="8.8515625" style="6" customWidth="1"/>
    <col min="5" max="5" width="38.57421875" style="6" customWidth="1"/>
    <col min="6" max="6" width="10.00390625" style="6" customWidth="1"/>
    <col min="7" max="7" width="9.8515625" style="6" customWidth="1"/>
    <col min="8" max="16384" width="9.140625" style="6" customWidth="1"/>
  </cols>
  <sheetData>
    <row r="1" spans="2:7" ht="12.75">
      <c r="B1" s="89" t="str">
        <f>Данни!B2</f>
        <v>ТДКЦ ЕООД БУРГАС</v>
      </c>
      <c r="C1" s="90"/>
      <c r="D1" s="90" t="s">
        <v>1</v>
      </c>
      <c r="E1" s="174" t="s">
        <v>10</v>
      </c>
      <c r="F1" s="174"/>
      <c r="G1" s="91"/>
    </row>
    <row r="2" spans="2:7" ht="12.75" customHeight="1">
      <c r="B2" s="92" t="s">
        <v>9</v>
      </c>
      <c r="C2" s="36"/>
      <c r="D2" s="36">
        <f>Данни!B3</f>
        <v>102927808</v>
      </c>
      <c r="E2" s="175" t="str">
        <f>Данни!B10</f>
        <v>ЗДРАВНИ УСЛУГИ</v>
      </c>
      <c r="F2" s="175"/>
      <c r="G2" s="36"/>
    </row>
    <row r="3" spans="2:7" ht="12.75">
      <c r="B3" s="89" t="str">
        <f>Данни!B4</f>
        <v>ГР.БУРГАС УЛ.ИВАН ВАЗОВ 5</v>
      </c>
      <c r="C3" s="36"/>
      <c r="D3" s="36"/>
      <c r="E3" s="36"/>
      <c r="F3" s="36"/>
      <c r="G3" s="36"/>
    </row>
    <row r="4" spans="2:7" ht="11.25" customHeight="1">
      <c r="B4" s="92" t="s">
        <v>11</v>
      </c>
      <c r="C4" s="36"/>
      <c r="D4" s="36"/>
      <c r="E4" s="36"/>
      <c r="F4" s="36"/>
      <c r="G4" s="36"/>
    </row>
    <row r="5" spans="2:7" ht="12.75">
      <c r="B5" s="36"/>
      <c r="C5" s="36"/>
      <c r="D5" s="36"/>
      <c r="E5" s="36"/>
      <c r="F5" s="36"/>
      <c r="G5" s="36"/>
    </row>
    <row r="6" spans="2:7" ht="12.75">
      <c r="B6" s="175" t="s">
        <v>104</v>
      </c>
      <c r="C6" s="175"/>
      <c r="D6" s="175"/>
      <c r="E6" s="175"/>
      <c r="F6" s="175"/>
      <c r="G6" s="175"/>
    </row>
    <row r="7" spans="2:7" ht="14.25" customHeight="1">
      <c r="B7" s="175" t="s">
        <v>13</v>
      </c>
      <c r="C7" s="175"/>
      <c r="D7" s="175"/>
      <c r="E7" s="175"/>
      <c r="F7" s="175"/>
      <c r="G7" s="175"/>
    </row>
    <row r="8" spans="2:7" ht="12.75">
      <c r="B8" s="175" t="str">
        <f>Данни!B2</f>
        <v>ТДКЦ ЕООД БУРГАС</v>
      </c>
      <c r="C8" s="175"/>
      <c r="D8" s="175"/>
      <c r="E8" s="175"/>
      <c r="F8" s="175"/>
      <c r="G8" s="175"/>
    </row>
    <row r="9" spans="2:7" ht="13.5" customHeight="1">
      <c r="B9" s="175" t="s">
        <v>328</v>
      </c>
      <c r="C9" s="175"/>
      <c r="D9" s="175"/>
      <c r="E9" s="175"/>
      <c r="F9" s="175"/>
      <c r="G9" s="175"/>
    </row>
    <row r="10" spans="2:7" ht="12.75">
      <c r="B10" s="172"/>
      <c r="C10" s="172"/>
      <c r="D10" s="172"/>
      <c r="E10" s="172"/>
      <c r="F10" s="172"/>
      <c r="G10" s="172"/>
    </row>
    <row r="11" spans="2:7" ht="12.75">
      <c r="B11" s="173" t="s">
        <v>105</v>
      </c>
      <c r="C11" s="173"/>
      <c r="D11" s="173"/>
      <c r="E11" s="176" t="s">
        <v>106</v>
      </c>
      <c r="F11" s="176"/>
      <c r="G11" s="176" t="s">
        <v>107</v>
      </c>
    </row>
    <row r="12" spans="2:7" ht="12.75">
      <c r="B12" s="177" t="s">
        <v>108</v>
      </c>
      <c r="C12" s="178" t="s">
        <v>109</v>
      </c>
      <c r="D12" s="178"/>
      <c r="E12" s="177" t="s">
        <v>108</v>
      </c>
      <c r="F12" s="178" t="s">
        <v>109</v>
      </c>
      <c r="G12" s="178"/>
    </row>
    <row r="13" spans="2:7" ht="12.75">
      <c r="B13" s="177"/>
      <c r="C13" s="179" t="s">
        <v>110</v>
      </c>
      <c r="D13" s="179" t="s">
        <v>111</v>
      </c>
      <c r="E13" s="177"/>
      <c r="F13" s="179" t="s">
        <v>110</v>
      </c>
      <c r="G13" s="179" t="s">
        <v>111</v>
      </c>
    </row>
    <row r="14" spans="2:7" ht="9.75" customHeight="1">
      <c r="B14" s="177"/>
      <c r="C14" s="177"/>
      <c r="D14" s="177"/>
      <c r="E14" s="177"/>
      <c r="F14" s="177"/>
      <c r="G14" s="177"/>
    </row>
    <row r="15" spans="2:7" ht="12.75">
      <c r="B15" s="94" t="s">
        <v>21</v>
      </c>
      <c r="C15" s="94">
        <v>1</v>
      </c>
      <c r="D15" s="94">
        <v>2</v>
      </c>
      <c r="E15" s="94" t="s">
        <v>21</v>
      </c>
      <c r="F15" s="94">
        <v>1</v>
      </c>
      <c r="G15" s="94">
        <v>2</v>
      </c>
    </row>
    <row r="16" spans="2:7" ht="12.75">
      <c r="B16" s="95" t="s">
        <v>112</v>
      </c>
      <c r="C16" s="96"/>
      <c r="D16" s="96"/>
      <c r="E16" s="95" t="s">
        <v>113</v>
      </c>
      <c r="F16" s="97"/>
      <c r="G16" s="97"/>
    </row>
    <row r="17" spans="2:7" ht="12.75">
      <c r="B17" s="95" t="s">
        <v>114</v>
      </c>
      <c r="C17" s="96"/>
      <c r="D17" s="96"/>
      <c r="E17" s="95" t="s">
        <v>115</v>
      </c>
      <c r="F17" s="95">
        <v>500</v>
      </c>
      <c r="G17" s="97">
        <v>500</v>
      </c>
    </row>
    <row r="18" spans="2:7" ht="12.75">
      <c r="B18" s="95" t="s">
        <v>116</v>
      </c>
      <c r="C18" s="96"/>
      <c r="D18" s="96"/>
      <c r="E18" s="95" t="s">
        <v>117</v>
      </c>
      <c r="F18" s="95"/>
      <c r="G18" s="97"/>
    </row>
    <row r="19" spans="2:7" ht="12.75">
      <c r="B19" s="98" t="s">
        <v>118</v>
      </c>
      <c r="C19" s="99"/>
      <c r="D19" s="99"/>
      <c r="E19" s="93" t="s">
        <v>119</v>
      </c>
      <c r="F19" s="95"/>
      <c r="G19" s="96"/>
    </row>
    <row r="20" spans="2:7" ht="34.5">
      <c r="B20" s="100" t="s">
        <v>120</v>
      </c>
      <c r="C20" s="99"/>
      <c r="D20" s="99"/>
      <c r="E20" s="95" t="s">
        <v>121</v>
      </c>
      <c r="F20" s="96"/>
      <c r="G20" s="96"/>
    </row>
    <row r="21" spans="2:7" ht="12.75">
      <c r="B21" s="96" t="str">
        <f>'DA'!A17</f>
        <v>3. Търговска репутация</v>
      </c>
      <c r="C21" s="99"/>
      <c r="D21" s="99"/>
      <c r="E21" s="96" t="s">
        <v>122</v>
      </c>
      <c r="F21" s="96"/>
      <c r="G21" s="97"/>
    </row>
    <row r="22" spans="2:7" ht="23.25">
      <c r="B22" s="101" t="str">
        <f>'DA'!A18</f>
        <v>4. Предоставени аванси и нематериални активи в процес на изграждане</v>
      </c>
      <c r="C22" s="99"/>
      <c r="D22" s="99"/>
      <c r="E22" s="96" t="s">
        <v>123</v>
      </c>
      <c r="F22" s="96"/>
      <c r="G22" s="97"/>
    </row>
    <row r="23" spans="2:7" ht="12.75">
      <c r="B23" s="97" t="s">
        <v>124</v>
      </c>
      <c r="C23" s="97">
        <f>SUM(C19:C22)</f>
        <v>0</v>
      </c>
      <c r="D23" s="97">
        <f>SUM(D19:D22)</f>
        <v>0</v>
      </c>
      <c r="E23" s="96" t="s">
        <v>125</v>
      </c>
      <c r="F23" s="96"/>
      <c r="G23" s="96"/>
    </row>
    <row r="24" spans="2:7" ht="12.75">
      <c r="B24" s="95" t="s">
        <v>126</v>
      </c>
      <c r="C24" s="96"/>
      <c r="D24" s="96"/>
      <c r="E24" s="96" t="s">
        <v>127</v>
      </c>
      <c r="F24" s="96">
        <v>705</v>
      </c>
      <c r="G24" s="96">
        <v>705</v>
      </c>
    </row>
    <row r="25" spans="2:7" ht="12.75">
      <c r="B25" s="96" t="str">
        <f>'DA'!A21</f>
        <v>1. Земи и сгради, в т.ч.:</v>
      </c>
      <c r="C25" s="96">
        <v>321</v>
      </c>
      <c r="D25" s="96">
        <v>327</v>
      </c>
      <c r="E25" s="97" t="s">
        <v>128</v>
      </c>
      <c r="F25" s="95">
        <f>SUM(F21:F24)</f>
        <v>705</v>
      </c>
      <c r="G25" s="95">
        <f>SUM(G21:G24)</f>
        <v>705</v>
      </c>
    </row>
    <row r="26" spans="2:7" ht="23.25">
      <c r="B26" s="96" t="str">
        <f>'DA'!A22</f>
        <v> - земи</v>
      </c>
      <c r="C26" s="96">
        <v>6</v>
      </c>
      <c r="D26" s="96">
        <v>6</v>
      </c>
      <c r="E26" s="102" t="s">
        <v>129</v>
      </c>
      <c r="F26" s="96"/>
      <c r="G26" s="96"/>
    </row>
    <row r="27" spans="2:7" ht="12.75">
      <c r="B27" s="96" t="str">
        <f>'DA'!A23</f>
        <v> - сгради</v>
      </c>
      <c r="C27" s="96">
        <v>315</v>
      </c>
      <c r="D27" s="96">
        <v>321</v>
      </c>
      <c r="E27" s="96" t="s">
        <v>130</v>
      </c>
      <c r="F27" s="96">
        <v>210</v>
      </c>
      <c r="G27" s="96">
        <v>210</v>
      </c>
    </row>
    <row r="28" spans="2:7" ht="12.75">
      <c r="B28" s="96" t="str">
        <f>'DA'!A24</f>
        <v>2 .Машини, производствено оборудване и апаратура</v>
      </c>
      <c r="C28" s="96">
        <v>317</v>
      </c>
      <c r="D28" s="96">
        <v>283</v>
      </c>
      <c r="E28" s="96" t="s">
        <v>131</v>
      </c>
      <c r="F28" s="96">
        <v>-273</v>
      </c>
      <c r="G28" s="96">
        <v>-1274</v>
      </c>
    </row>
    <row r="29" spans="2:7" ht="12.75">
      <c r="B29" s="96" t="str">
        <f>'DA'!A25</f>
        <v>3. Съоръжения и други</v>
      </c>
      <c r="C29" s="96">
        <v>29</v>
      </c>
      <c r="D29" s="96">
        <v>39</v>
      </c>
      <c r="E29" s="97" t="s">
        <v>132</v>
      </c>
      <c r="F29" s="97">
        <v>-63</v>
      </c>
      <c r="G29" s="97">
        <v>-1064</v>
      </c>
    </row>
    <row r="30" spans="2:7" ht="23.25">
      <c r="B30" s="101" t="str">
        <f>'DA'!A26</f>
        <v>4. Предоставени аванси и дълготрайни материални активи в процес на изграждане</v>
      </c>
      <c r="C30" s="96"/>
      <c r="D30" s="96"/>
      <c r="E30" s="95" t="s">
        <v>133</v>
      </c>
      <c r="F30" s="96">
        <v>-174</v>
      </c>
      <c r="G30" s="96">
        <v>1002</v>
      </c>
    </row>
    <row r="31" spans="2:7" ht="12.75">
      <c r="B31" s="101"/>
      <c r="C31" s="96"/>
      <c r="D31" s="96"/>
      <c r="E31" s="95" t="s">
        <v>134</v>
      </c>
      <c r="F31" s="103">
        <v>968</v>
      </c>
      <c r="G31" s="103">
        <v>1143</v>
      </c>
    </row>
    <row r="32" spans="2:7" ht="12.75">
      <c r="B32" s="97" t="str">
        <f>'DA'!A27</f>
        <v>Общо за група ІІ:</v>
      </c>
      <c r="C32" s="95">
        <v>667</v>
      </c>
      <c r="D32" s="95">
        <v>649</v>
      </c>
      <c r="E32" s="95" t="s">
        <v>135</v>
      </c>
      <c r="F32" s="96"/>
      <c r="G32" s="96"/>
    </row>
    <row r="33" spans="2:7" ht="12.75">
      <c r="B33" s="95" t="str">
        <f>'DA'!A28</f>
        <v>III. Дългосрочни финансови активи </v>
      </c>
      <c r="C33" s="96"/>
      <c r="D33" s="96"/>
      <c r="E33" s="104" t="s">
        <v>136</v>
      </c>
      <c r="F33" s="96"/>
      <c r="G33" s="96">
        <v>7</v>
      </c>
    </row>
    <row r="34" spans="2:7" ht="12.75">
      <c r="B34" s="96" t="str">
        <f>'DA'!A29</f>
        <v>1. Акции и дялове в предприятия от група</v>
      </c>
      <c r="C34" s="97">
        <v>5</v>
      </c>
      <c r="D34" s="97">
        <v>5</v>
      </c>
      <c r="E34" s="104" t="s">
        <v>137</v>
      </c>
      <c r="F34" s="96"/>
      <c r="G34" s="96"/>
    </row>
    <row r="35" spans="2:7" ht="12.75">
      <c r="B35" s="96" t="str">
        <f>'DA'!A30</f>
        <v>2. Предоставени заеми на предприятия от група</v>
      </c>
      <c r="C35" s="96"/>
      <c r="D35" s="96"/>
      <c r="E35" s="96" t="s">
        <v>138</v>
      </c>
      <c r="F35" s="105"/>
      <c r="G35" s="96"/>
    </row>
    <row r="36" spans="2:7" ht="23.25">
      <c r="B36" s="101" t="str">
        <f>'DA'!A31</f>
        <v>3. Акциии и дялове в асоциирани и смесени предприятия</v>
      </c>
      <c r="C36" s="96"/>
      <c r="D36" s="96"/>
      <c r="E36" s="96" t="s">
        <v>139</v>
      </c>
      <c r="F36" s="96"/>
      <c r="G36" s="97"/>
    </row>
    <row r="37" spans="2:7" ht="23.25">
      <c r="B37" s="101" t="str">
        <f>'DA'!A32</f>
        <v>4. Предоставени заеми, свързани с асоциирани и смесени предприятия</v>
      </c>
      <c r="C37" s="96"/>
      <c r="D37" s="96"/>
      <c r="E37" s="106" t="s">
        <v>140</v>
      </c>
      <c r="F37" s="107"/>
      <c r="G37" s="107">
        <v>7</v>
      </c>
    </row>
    <row r="38" spans="2:7" ht="12.75">
      <c r="B38" s="96" t="str">
        <f>'DA'!A33</f>
        <v>5. Дългосрочни инвестиции</v>
      </c>
      <c r="C38" s="96"/>
      <c r="D38" s="96"/>
      <c r="E38" s="95" t="s">
        <v>141</v>
      </c>
      <c r="F38" s="96"/>
      <c r="G38" s="96"/>
    </row>
    <row r="39" spans="2:7" ht="23.25">
      <c r="B39" s="96" t="str">
        <f>'DA'!A34</f>
        <v>6. Други заеми</v>
      </c>
      <c r="C39" s="96"/>
      <c r="D39" s="96"/>
      <c r="E39" s="101" t="s">
        <v>142</v>
      </c>
      <c r="F39" s="96">
        <f>F40+F41</f>
        <v>0</v>
      </c>
      <c r="G39" s="96">
        <f>G40+G41</f>
        <v>0</v>
      </c>
    </row>
    <row r="40" spans="2:7" ht="23.25">
      <c r="B40" s="101" t="s">
        <v>143</v>
      </c>
      <c r="C40" s="94" t="s">
        <v>144</v>
      </c>
      <c r="D40" s="94" t="s">
        <v>144</v>
      </c>
      <c r="E40" s="96" t="s">
        <v>145</v>
      </c>
      <c r="F40" s="96"/>
      <c r="G40" s="96"/>
    </row>
    <row r="41" spans="2:7" ht="13.5">
      <c r="B41" s="97" t="s">
        <v>146</v>
      </c>
      <c r="C41" s="97">
        <f>SUM(C34:C39)</f>
        <v>5</v>
      </c>
      <c r="D41" s="97">
        <f>SUM(D34:D39)</f>
        <v>5</v>
      </c>
      <c r="E41" s="108" t="s">
        <v>312</v>
      </c>
      <c r="F41" s="97"/>
      <c r="G41" s="97"/>
    </row>
    <row r="42" spans="2:7" ht="12.75">
      <c r="B42" s="95" t="s">
        <v>147</v>
      </c>
      <c r="C42" s="96">
        <v>9</v>
      </c>
      <c r="D42" s="96">
        <v>7</v>
      </c>
      <c r="E42" s="96" t="s">
        <v>148</v>
      </c>
      <c r="F42" s="96">
        <f>F43+F44</f>
        <v>0</v>
      </c>
      <c r="G42" s="96">
        <f>G43+G44</f>
        <v>0</v>
      </c>
    </row>
    <row r="43" spans="2:7" ht="12.75">
      <c r="B43" s="106" t="s">
        <v>140</v>
      </c>
      <c r="C43" s="95">
        <v>681</v>
      </c>
      <c r="D43" s="95">
        <v>661</v>
      </c>
      <c r="E43" s="96" t="s">
        <v>145</v>
      </c>
      <c r="F43" s="96"/>
      <c r="G43" s="96"/>
    </row>
    <row r="44" spans="2:7" ht="13.5">
      <c r="B44" s="95" t="s">
        <v>149</v>
      </c>
      <c r="C44" s="96"/>
      <c r="D44" s="96"/>
      <c r="E44" s="108" t="s">
        <v>312</v>
      </c>
      <c r="F44" s="96"/>
      <c r="G44" s="96"/>
    </row>
    <row r="45" spans="2:7" ht="12.75">
      <c r="B45" s="95" t="s">
        <v>150</v>
      </c>
      <c r="C45" s="96"/>
      <c r="D45" s="96"/>
      <c r="E45" s="96" t="s">
        <v>151</v>
      </c>
      <c r="F45" s="96"/>
      <c r="G45" s="96"/>
    </row>
    <row r="46" spans="2:7" ht="12.75">
      <c r="B46" s="96" t="s">
        <v>152</v>
      </c>
      <c r="C46" s="96"/>
      <c r="D46" s="96">
        <v>1</v>
      </c>
      <c r="E46" s="96" t="s">
        <v>145</v>
      </c>
      <c r="F46" s="96"/>
      <c r="G46" s="96"/>
    </row>
    <row r="47" spans="2:7" ht="13.5">
      <c r="B47" s="96" t="s">
        <v>153</v>
      </c>
      <c r="C47" s="96"/>
      <c r="D47" s="96"/>
      <c r="E47" s="108" t="s">
        <v>312</v>
      </c>
      <c r="F47" s="105"/>
      <c r="G47" s="105"/>
    </row>
    <row r="48" spans="2:7" ht="12.75">
      <c r="B48" s="96" t="s">
        <v>154</v>
      </c>
      <c r="C48" s="96">
        <f>C49+C50</f>
        <v>0</v>
      </c>
      <c r="D48" s="96">
        <f>D49+D50</f>
        <v>0</v>
      </c>
      <c r="E48" s="96" t="s">
        <v>155</v>
      </c>
      <c r="F48" s="96">
        <v>16</v>
      </c>
      <c r="G48" s="96">
        <v>21</v>
      </c>
    </row>
    <row r="49" spans="2:7" ht="12.75">
      <c r="B49" s="96" t="s">
        <v>156</v>
      </c>
      <c r="C49" s="96"/>
      <c r="D49" s="96"/>
      <c r="E49" s="96" t="s">
        <v>145</v>
      </c>
      <c r="F49" s="96">
        <v>16</v>
      </c>
      <c r="G49" s="96">
        <v>21</v>
      </c>
    </row>
    <row r="50" spans="2:7" ht="13.5">
      <c r="B50" s="96" t="s">
        <v>157</v>
      </c>
      <c r="C50" s="96"/>
      <c r="D50" s="96"/>
      <c r="E50" s="108" t="s">
        <v>312</v>
      </c>
      <c r="F50" s="96"/>
      <c r="G50" s="96"/>
    </row>
    <row r="51" spans="2:7" ht="12.75">
      <c r="B51" s="96" t="s">
        <v>158</v>
      </c>
      <c r="C51" s="96"/>
      <c r="D51" s="96"/>
      <c r="E51" s="96" t="s">
        <v>159</v>
      </c>
      <c r="F51" s="96">
        <f>F52+F53</f>
        <v>0</v>
      </c>
      <c r="G51" s="96">
        <f>G52+G53</f>
        <v>0</v>
      </c>
    </row>
    <row r="52" spans="2:7" ht="12.75">
      <c r="B52" s="96" t="s">
        <v>124</v>
      </c>
      <c r="C52" s="97"/>
      <c r="D52" s="97">
        <v>1</v>
      </c>
      <c r="E52" s="96" t="s">
        <v>145</v>
      </c>
      <c r="F52" s="96"/>
      <c r="G52" s="96"/>
    </row>
    <row r="53" spans="2:7" ht="13.5">
      <c r="B53" s="95" t="s">
        <v>160</v>
      </c>
      <c r="C53" s="96"/>
      <c r="D53" s="96"/>
      <c r="E53" s="108" t="s">
        <v>312</v>
      </c>
      <c r="F53" s="96"/>
      <c r="G53" s="96"/>
    </row>
    <row r="54" spans="2:7" ht="12.75">
      <c r="B54" s="96" t="s">
        <v>161</v>
      </c>
      <c r="C54" s="96">
        <v>73</v>
      </c>
      <c r="D54" s="96">
        <v>82</v>
      </c>
      <c r="E54" s="96" t="s">
        <v>162</v>
      </c>
      <c r="F54" s="96">
        <v>482</v>
      </c>
      <c r="G54" s="96">
        <v>148</v>
      </c>
    </row>
    <row r="55" spans="2:7" ht="12.75">
      <c r="B55" s="104" t="s">
        <v>163</v>
      </c>
      <c r="C55" s="96"/>
      <c r="D55" s="96"/>
      <c r="E55" s="96" t="s">
        <v>145</v>
      </c>
      <c r="F55" s="96">
        <v>482</v>
      </c>
      <c r="G55" s="96">
        <v>148</v>
      </c>
    </row>
    <row r="56" spans="2:7" ht="13.5">
      <c r="B56" s="96" t="s">
        <v>164</v>
      </c>
      <c r="C56" s="96"/>
      <c r="D56" s="96"/>
      <c r="E56" s="108" t="s">
        <v>312</v>
      </c>
      <c r="F56" s="96"/>
      <c r="G56" s="96"/>
    </row>
    <row r="57" spans="2:7" ht="12.75">
      <c r="B57" s="104" t="s">
        <v>163</v>
      </c>
      <c r="C57" s="96"/>
      <c r="D57" s="96"/>
      <c r="E57" s="96"/>
      <c r="F57" s="96"/>
      <c r="G57" s="96"/>
    </row>
    <row r="58" spans="2:7" ht="23.25">
      <c r="B58" s="101" t="s">
        <v>165</v>
      </c>
      <c r="C58" s="96"/>
      <c r="D58" s="96"/>
      <c r="E58" s="101" t="s">
        <v>166</v>
      </c>
      <c r="F58" s="96">
        <f>F59+F60</f>
        <v>0</v>
      </c>
      <c r="G58" s="96">
        <f>G59+G60</f>
        <v>0</v>
      </c>
    </row>
    <row r="59" spans="2:7" ht="12.75">
      <c r="B59" s="104" t="s">
        <v>163</v>
      </c>
      <c r="C59" s="96"/>
      <c r="D59" s="96"/>
      <c r="E59" s="96" t="s">
        <v>145</v>
      </c>
      <c r="F59" s="96"/>
      <c r="G59" s="96"/>
    </row>
    <row r="60" spans="2:7" ht="13.5">
      <c r="B60" s="104" t="s">
        <v>167</v>
      </c>
      <c r="C60" s="96">
        <v>482</v>
      </c>
      <c r="D60" s="96">
        <v>148</v>
      </c>
      <c r="E60" s="108" t="s">
        <v>312</v>
      </c>
      <c r="F60" s="96"/>
      <c r="G60" s="96"/>
    </row>
    <row r="61" spans="2:7" ht="12.75">
      <c r="B61" s="104" t="s">
        <v>163</v>
      </c>
      <c r="C61" s="96"/>
      <c r="D61" s="96"/>
      <c r="E61" s="96" t="s">
        <v>168</v>
      </c>
      <c r="F61" s="96">
        <v>155</v>
      </c>
      <c r="G61" s="96">
        <v>206</v>
      </c>
    </row>
    <row r="62" spans="2:7" ht="12.75">
      <c r="B62" s="97" t="s">
        <v>169</v>
      </c>
      <c r="C62" s="97">
        <v>555</v>
      </c>
      <c r="D62" s="97">
        <v>230</v>
      </c>
      <c r="E62" s="96" t="s">
        <v>145</v>
      </c>
      <c r="F62" s="96">
        <v>155</v>
      </c>
      <c r="G62" s="96">
        <v>206</v>
      </c>
    </row>
    <row r="63" spans="2:7" ht="13.5">
      <c r="B63" s="95" t="s">
        <v>170</v>
      </c>
      <c r="C63" s="96"/>
      <c r="D63" s="96"/>
      <c r="E63" s="157" t="s">
        <v>327</v>
      </c>
      <c r="F63" s="96"/>
      <c r="G63" s="96"/>
    </row>
    <row r="64" spans="2:7" ht="12.75">
      <c r="B64" s="96" t="s">
        <v>171</v>
      </c>
      <c r="C64" s="96"/>
      <c r="D64" s="96"/>
      <c r="E64" s="96" t="s">
        <v>172</v>
      </c>
      <c r="F64" s="96">
        <v>83</v>
      </c>
      <c r="G64" s="96">
        <v>64</v>
      </c>
    </row>
    <row r="65" spans="2:7" ht="23.25">
      <c r="B65" s="101" t="s">
        <v>173</v>
      </c>
      <c r="C65" s="94" t="s">
        <v>144</v>
      </c>
      <c r="D65" s="94" t="s">
        <v>144</v>
      </c>
      <c r="E65" s="96" t="s">
        <v>145</v>
      </c>
      <c r="F65" s="96">
        <v>83</v>
      </c>
      <c r="G65" s="96">
        <v>64</v>
      </c>
    </row>
    <row r="66" spans="2:7" ht="13.5">
      <c r="B66" s="96" t="s">
        <v>174</v>
      </c>
      <c r="C66" s="96"/>
      <c r="D66" s="96"/>
      <c r="E66" s="108" t="s">
        <v>312</v>
      </c>
      <c r="F66" s="96"/>
      <c r="G66" s="96"/>
    </row>
    <row r="67" spans="2:7" ht="12.75">
      <c r="B67" s="97" t="s">
        <v>146</v>
      </c>
      <c r="C67" s="97">
        <f>C64+C66</f>
        <v>0</v>
      </c>
      <c r="D67" s="97">
        <f>D64+D66</f>
        <v>0</v>
      </c>
      <c r="E67" s="96" t="s">
        <v>175</v>
      </c>
      <c r="F67" s="96">
        <v>29</v>
      </c>
      <c r="G67" s="96">
        <v>26</v>
      </c>
    </row>
    <row r="68" spans="2:7" ht="12.75">
      <c r="B68" s="104"/>
      <c r="C68" s="104"/>
      <c r="D68" s="104"/>
      <c r="E68" s="96" t="s">
        <v>145</v>
      </c>
      <c r="F68" s="96">
        <v>29</v>
      </c>
      <c r="G68" s="96">
        <v>26</v>
      </c>
    </row>
    <row r="69" spans="2:7" ht="13.5">
      <c r="B69" s="95" t="s">
        <v>176</v>
      </c>
      <c r="C69" s="96"/>
      <c r="D69" s="96"/>
      <c r="E69" s="108" t="s">
        <v>312</v>
      </c>
      <c r="F69" s="96"/>
      <c r="G69" s="96"/>
    </row>
    <row r="70" spans="2:7" ht="12.75">
      <c r="B70" s="96" t="s">
        <v>177</v>
      </c>
      <c r="C70" s="96">
        <v>4</v>
      </c>
      <c r="D70" s="96">
        <v>10</v>
      </c>
      <c r="E70" s="96" t="s">
        <v>178</v>
      </c>
      <c r="F70" s="96">
        <v>20</v>
      </c>
      <c r="G70" s="96">
        <v>104</v>
      </c>
    </row>
    <row r="71" spans="2:7" ht="12.75">
      <c r="B71" s="96" t="s">
        <v>179</v>
      </c>
      <c r="C71" s="96">
        <v>379</v>
      </c>
      <c r="D71" s="96">
        <v>621</v>
      </c>
      <c r="E71" s="96" t="s">
        <v>145</v>
      </c>
      <c r="F71" s="96">
        <v>20</v>
      </c>
      <c r="G71" s="96">
        <v>104</v>
      </c>
    </row>
    <row r="72" spans="2:7" ht="13.5">
      <c r="B72" s="97" t="s">
        <v>128</v>
      </c>
      <c r="C72" s="97">
        <v>383</v>
      </c>
      <c r="D72" s="97">
        <v>631</v>
      </c>
      <c r="E72" s="108" t="s">
        <v>312</v>
      </c>
      <c r="F72" s="96"/>
      <c r="G72" s="96"/>
    </row>
    <row r="73" spans="2:7" ht="12.75">
      <c r="B73" s="96"/>
      <c r="C73" s="96"/>
      <c r="D73" s="96"/>
      <c r="E73" s="106" t="s">
        <v>180</v>
      </c>
      <c r="F73" s="96">
        <v>653</v>
      </c>
      <c r="G73" s="96">
        <v>375</v>
      </c>
    </row>
    <row r="74" spans="2:7" ht="12.75">
      <c r="B74" s="106" t="s">
        <v>181</v>
      </c>
      <c r="C74" s="103">
        <v>938</v>
      </c>
      <c r="D74" s="103">
        <v>862</v>
      </c>
      <c r="E74" s="96" t="s">
        <v>145</v>
      </c>
      <c r="F74" s="96">
        <v>653</v>
      </c>
      <c r="G74" s="96">
        <v>375</v>
      </c>
    </row>
    <row r="75" spans="2:7" ht="13.5">
      <c r="B75" s="96"/>
      <c r="C75" s="96"/>
      <c r="D75" s="96"/>
      <c r="E75" s="108" t="s">
        <v>312</v>
      </c>
      <c r="F75" s="96"/>
      <c r="G75" s="96"/>
    </row>
    <row r="76" spans="2:7" ht="23.25">
      <c r="B76" s="104"/>
      <c r="C76" s="104"/>
      <c r="D76" s="104"/>
      <c r="E76" s="102" t="s">
        <v>182</v>
      </c>
      <c r="F76" s="96"/>
      <c r="G76" s="96"/>
    </row>
    <row r="77" spans="2:7" ht="12.75">
      <c r="B77" s="95" t="s">
        <v>183</v>
      </c>
      <c r="C77" s="96">
        <v>2</v>
      </c>
      <c r="D77" s="96">
        <v>2</v>
      </c>
      <c r="E77" s="96" t="s">
        <v>184</v>
      </c>
      <c r="F77" s="96"/>
      <c r="G77" s="96"/>
    </row>
    <row r="78" spans="2:7" ht="12.75">
      <c r="B78" s="104"/>
      <c r="C78" s="104"/>
      <c r="D78" s="104"/>
      <c r="E78" s="96" t="s">
        <v>185</v>
      </c>
      <c r="F78" s="96"/>
      <c r="G78" s="96"/>
    </row>
    <row r="79" spans="2:7" ht="12.75">
      <c r="B79" s="95" t="s">
        <v>186</v>
      </c>
      <c r="C79" s="103">
        <v>1621</v>
      </c>
      <c r="D79" s="103">
        <v>1525</v>
      </c>
      <c r="E79" s="95" t="s">
        <v>187</v>
      </c>
      <c r="F79" s="156">
        <v>1621</v>
      </c>
      <c r="G79" s="103">
        <v>1525</v>
      </c>
    </row>
    <row r="80" spans="2:7" ht="12.75">
      <c r="B80" s="109"/>
      <c r="C80" s="110"/>
      <c r="D80" s="110"/>
      <c r="E80" s="109"/>
      <c r="F80" s="110"/>
      <c r="G80" s="110"/>
    </row>
    <row r="81" spans="2:7" ht="12.75">
      <c r="B81" s="111"/>
      <c r="C81" s="111"/>
      <c r="D81" s="111"/>
      <c r="E81" s="111"/>
      <c r="F81" s="111"/>
      <c r="G81" s="111"/>
    </row>
    <row r="82" spans="2:7" ht="12.75">
      <c r="B82" s="111" t="s">
        <v>188</v>
      </c>
      <c r="C82" s="111"/>
      <c r="D82" s="112" t="s">
        <v>189</v>
      </c>
      <c r="E82" s="111"/>
      <c r="F82" s="113" t="s">
        <v>190</v>
      </c>
      <c r="G82" s="113"/>
    </row>
    <row r="83" spans="2:7" ht="12.75">
      <c r="B83" s="114"/>
      <c r="C83" s="91"/>
      <c r="D83" s="91"/>
      <c r="E83" s="91" t="str">
        <f>Данни!B7</f>
        <v>КЕРКА РАЕВА</v>
      </c>
      <c r="F83" s="91" t="str">
        <f>Данни!B8</f>
        <v>ЧАНКО МИРЧЕВ</v>
      </c>
      <c r="G83" s="91"/>
    </row>
    <row r="84" spans="2:7" ht="12.75">
      <c r="B84" s="91"/>
      <c r="C84" s="91"/>
      <c r="D84" s="91"/>
      <c r="E84" s="91"/>
      <c r="F84" s="91"/>
      <c r="G84" s="91"/>
    </row>
    <row r="97" ht="12.75">
      <c r="E97" s="43"/>
    </row>
    <row r="98" ht="12.75">
      <c r="E98" s="43"/>
    </row>
  </sheetData>
  <sheetProtection/>
  <mergeCells count="17">
    <mergeCell ref="B12:B14"/>
    <mergeCell ref="C12:D12"/>
    <mergeCell ref="E12:E14"/>
    <mergeCell ref="F12:G12"/>
    <mergeCell ref="C13:C14"/>
    <mergeCell ref="D13:D14"/>
    <mergeCell ref="F13:F14"/>
    <mergeCell ref="G13:G14"/>
    <mergeCell ref="B10:G10"/>
    <mergeCell ref="B11:D11"/>
    <mergeCell ref="E1:F1"/>
    <mergeCell ref="E2:F2"/>
    <mergeCell ref="B6:G6"/>
    <mergeCell ref="B7:G7"/>
    <mergeCell ref="B8:G8"/>
    <mergeCell ref="B9:G9"/>
    <mergeCell ref="E11:G1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PageLayoutView="0" workbookViewId="0" topLeftCell="A29">
      <selection activeCell="F36" sqref="F36"/>
    </sheetView>
  </sheetViews>
  <sheetFormatPr defaultColWidth="8.421875" defaultRowHeight="12.75"/>
  <cols>
    <col min="1" max="1" width="9.28125" style="6" customWidth="1"/>
    <col min="2" max="2" width="34.00390625" style="6" customWidth="1"/>
    <col min="3" max="3" width="11.57421875" style="6" customWidth="1"/>
    <col min="4" max="4" width="13.140625" style="6" customWidth="1"/>
    <col min="5" max="5" width="0.5625" style="6" customWidth="1"/>
    <col min="6" max="6" width="36.140625" style="6" customWidth="1"/>
    <col min="7" max="7" width="11.140625" style="6" customWidth="1"/>
    <col min="8" max="8" width="11.57421875" style="6" customWidth="1"/>
    <col min="9" max="16384" width="8.421875" style="6" customWidth="1"/>
  </cols>
  <sheetData>
    <row r="1" spans="2:10" ht="12.75">
      <c r="B1" s="10" t="s">
        <v>316</v>
      </c>
      <c r="C1" s="44"/>
      <c r="D1" s="9" t="s">
        <v>1</v>
      </c>
      <c r="E1" s="44"/>
      <c r="F1" s="181" t="s">
        <v>10</v>
      </c>
      <c r="G1" s="181"/>
      <c r="H1" s="45"/>
      <c r="I1" s="35"/>
      <c r="J1" s="35"/>
    </row>
    <row r="2" spans="2:10" ht="11.25" customHeight="1">
      <c r="B2" s="11" t="s">
        <v>9</v>
      </c>
      <c r="C2" s="44"/>
      <c r="D2" s="46">
        <f>Данни!B3</f>
        <v>102927808</v>
      </c>
      <c r="E2" s="44"/>
      <c r="F2" s="182" t="s">
        <v>318</v>
      </c>
      <c r="G2" s="182"/>
      <c r="H2" s="45"/>
      <c r="I2" s="35"/>
      <c r="J2" s="35"/>
    </row>
    <row r="3" spans="2:10" ht="12.75">
      <c r="B3" s="10" t="s">
        <v>319</v>
      </c>
      <c r="C3" s="44"/>
      <c r="D3" s="44"/>
      <c r="E3" s="44"/>
      <c r="F3" s="45"/>
      <c r="G3" s="45"/>
      <c r="H3" s="45"/>
      <c r="I3" s="35"/>
      <c r="J3" s="35"/>
    </row>
    <row r="4" spans="2:8" ht="12.75" customHeight="1">
      <c r="B4" s="11" t="s">
        <v>11</v>
      </c>
      <c r="C4" s="12"/>
      <c r="D4" s="12"/>
      <c r="E4" s="12"/>
      <c r="F4" s="12"/>
      <c r="G4" s="12"/>
      <c r="H4" s="12"/>
    </row>
    <row r="5" spans="2:8" ht="18">
      <c r="B5" s="11"/>
      <c r="C5" s="12"/>
      <c r="D5" s="12"/>
      <c r="E5" s="12"/>
      <c r="F5" s="12"/>
      <c r="G5" s="12"/>
      <c r="H5" s="12"/>
    </row>
    <row r="6" spans="2:8" ht="18">
      <c r="B6" s="11"/>
      <c r="C6" s="12"/>
      <c r="D6" s="12"/>
      <c r="E6" s="12"/>
      <c r="F6" s="12"/>
      <c r="G6" s="12"/>
      <c r="H6" s="12"/>
    </row>
    <row r="7" spans="2:8" ht="18">
      <c r="B7" s="165" t="s">
        <v>191</v>
      </c>
      <c r="C7" s="165"/>
      <c r="D7" s="165"/>
      <c r="E7" s="165"/>
      <c r="F7" s="165"/>
      <c r="G7" s="165"/>
      <c r="H7" s="165"/>
    </row>
    <row r="8" spans="2:8" ht="12.75" customHeight="1">
      <c r="B8" s="183" t="s">
        <v>13</v>
      </c>
      <c r="C8" s="183"/>
      <c r="D8" s="183"/>
      <c r="E8" s="183"/>
      <c r="F8" s="183"/>
      <c r="G8" s="183"/>
      <c r="H8" s="183"/>
    </row>
    <row r="9" spans="2:8" ht="18">
      <c r="B9" s="165" t="s">
        <v>316</v>
      </c>
      <c r="C9" s="165"/>
      <c r="D9" s="165"/>
      <c r="E9" s="165"/>
      <c r="F9" s="165"/>
      <c r="G9" s="165"/>
      <c r="H9" s="165"/>
    </row>
    <row r="10" spans="2:8" ht="12" customHeight="1">
      <c r="B10" s="183" t="s">
        <v>315</v>
      </c>
      <c r="C10" s="183"/>
      <c r="D10" s="183"/>
      <c r="E10" s="183"/>
      <c r="F10" s="183"/>
      <c r="G10" s="183"/>
      <c r="H10" s="183"/>
    </row>
    <row r="11" spans="2:8" ht="16.5">
      <c r="B11" s="183" t="s">
        <v>328</v>
      </c>
      <c r="C11" s="183"/>
      <c r="D11" s="183"/>
      <c r="E11" s="183"/>
      <c r="F11" s="183"/>
      <c r="G11" s="183"/>
      <c r="H11" s="183"/>
    </row>
    <row r="12" spans="2:8" ht="14.25">
      <c r="B12" s="33" t="s">
        <v>324</v>
      </c>
      <c r="C12" s="33"/>
      <c r="D12" s="33"/>
      <c r="E12" s="33"/>
      <c r="F12" s="33"/>
      <c r="G12" s="33"/>
      <c r="H12" s="33"/>
    </row>
    <row r="13" spans="2:8" ht="12.75">
      <c r="B13" s="186" t="s">
        <v>192</v>
      </c>
      <c r="C13" s="185" t="s">
        <v>193</v>
      </c>
      <c r="D13" s="185"/>
      <c r="E13" s="16"/>
      <c r="F13" s="186" t="s">
        <v>194</v>
      </c>
      <c r="G13" s="185" t="s">
        <v>193</v>
      </c>
      <c r="H13" s="185"/>
    </row>
    <row r="14" spans="2:8" ht="12.75">
      <c r="B14" s="186"/>
      <c r="C14" s="180" t="s">
        <v>195</v>
      </c>
      <c r="D14" s="180" t="s">
        <v>196</v>
      </c>
      <c r="E14" s="16"/>
      <c r="F14" s="186"/>
      <c r="G14" s="180" t="s">
        <v>195</v>
      </c>
      <c r="H14" s="180" t="s">
        <v>196</v>
      </c>
    </row>
    <row r="15" spans="2:8" ht="12.75">
      <c r="B15" s="186"/>
      <c r="C15" s="180"/>
      <c r="D15" s="180"/>
      <c r="E15" s="16"/>
      <c r="F15" s="186"/>
      <c r="G15" s="180"/>
      <c r="H15" s="180"/>
    </row>
    <row r="16" spans="2:8" ht="12.75">
      <c r="B16" s="15">
        <v>1</v>
      </c>
      <c r="C16" s="15">
        <v>2</v>
      </c>
      <c r="D16" s="15">
        <v>3</v>
      </c>
      <c r="E16" s="15"/>
      <c r="F16" s="15">
        <v>1</v>
      </c>
      <c r="G16" s="15">
        <v>2</v>
      </c>
      <c r="H16" s="15">
        <v>3</v>
      </c>
    </row>
    <row r="17" spans="2:8" ht="12.75">
      <c r="B17" s="18" t="s">
        <v>197</v>
      </c>
      <c r="C17" s="15"/>
      <c r="D17" s="15"/>
      <c r="E17" s="16"/>
      <c r="F17" s="18" t="s">
        <v>198</v>
      </c>
      <c r="G17" s="15"/>
      <c r="H17" s="15"/>
    </row>
    <row r="18" spans="2:8" ht="38.25">
      <c r="B18" s="41" t="s">
        <v>199</v>
      </c>
      <c r="C18" s="15"/>
      <c r="D18" s="15"/>
      <c r="E18" s="16"/>
      <c r="F18" s="16" t="s">
        <v>200</v>
      </c>
      <c r="G18" s="27"/>
      <c r="H18" s="27"/>
    </row>
    <row r="19" spans="2:8" ht="25.5">
      <c r="B19" s="41" t="s">
        <v>201</v>
      </c>
      <c r="C19" s="27">
        <v>286</v>
      </c>
      <c r="D19" s="27">
        <v>466</v>
      </c>
      <c r="E19" s="16"/>
      <c r="F19" s="16" t="s">
        <v>202</v>
      </c>
      <c r="G19" s="47"/>
      <c r="H19" s="15"/>
    </row>
    <row r="20" spans="2:8" ht="12.75">
      <c r="B20" s="16" t="s">
        <v>203</v>
      </c>
      <c r="C20" s="15">
        <v>104</v>
      </c>
      <c r="D20" s="15">
        <v>129</v>
      </c>
      <c r="E20" s="16"/>
      <c r="F20" s="16" t="s">
        <v>204</v>
      </c>
      <c r="G20" s="15"/>
      <c r="H20" s="15"/>
    </row>
    <row r="21" spans="2:8" ht="12.75">
      <c r="B21" s="16" t="s">
        <v>205</v>
      </c>
      <c r="C21" s="15">
        <v>182</v>
      </c>
      <c r="D21" s="15">
        <v>337</v>
      </c>
      <c r="E21" s="16"/>
      <c r="F21" s="16" t="s">
        <v>206</v>
      </c>
      <c r="G21" s="15">
        <v>949</v>
      </c>
      <c r="H21" s="47">
        <v>964</v>
      </c>
    </row>
    <row r="22" spans="2:8" ht="12.75">
      <c r="B22" s="16"/>
      <c r="C22" s="15"/>
      <c r="D22" s="15"/>
      <c r="E22" s="16"/>
      <c r="F22" s="16" t="s">
        <v>326</v>
      </c>
      <c r="G22" s="15">
        <v>55</v>
      </c>
      <c r="H22" s="47">
        <v>59</v>
      </c>
    </row>
    <row r="23" spans="2:8" ht="25.5">
      <c r="B23" s="16" t="s">
        <v>207</v>
      </c>
      <c r="C23" s="27">
        <v>743</v>
      </c>
      <c r="D23" s="27">
        <v>687</v>
      </c>
      <c r="E23" s="16"/>
      <c r="F23" s="41" t="s">
        <v>208</v>
      </c>
      <c r="G23" s="15"/>
      <c r="H23" s="15"/>
    </row>
    <row r="24" spans="2:8" ht="25.5">
      <c r="B24" s="16" t="s">
        <v>209</v>
      </c>
      <c r="C24" s="47">
        <v>628</v>
      </c>
      <c r="D24" s="47">
        <v>578</v>
      </c>
      <c r="E24" s="16"/>
      <c r="F24" s="41" t="s">
        <v>210</v>
      </c>
      <c r="G24" s="47"/>
      <c r="H24" s="15"/>
    </row>
    <row r="25" spans="2:8" ht="12.75">
      <c r="B25" s="16" t="s">
        <v>211</v>
      </c>
      <c r="C25" s="47">
        <v>115</v>
      </c>
      <c r="D25" s="47">
        <v>109</v>
      </c>
      <c r="E25" s="16"/>
      <c r="F25" s="16" t="s">
        <v>212</v>
      </c>
      <c r="G25" s="15"/>
      <c r="H25" s="15">
        <v>1360</v>
      </c>
    </row>
    <row r="26" spans="2:8" ht="14.25">
      <c r="B26" s="16" t="s">
        <v>213</v>
      </c>
      <c r="C26" s="15"/>
      <c r="D26" s="15"/>
      <c r="E26" s="16"/>
      <c r="F26" s="48" t="s">
        <v>214</v>
      </c>
      <c r="G26" s="15"/>
      <c r="H26" s="15"/>
    </row>
    <row r="27" spans="2:8" ht="12.75">
      <c r="B27" s="16" t="s">
        <v>215</v>
      </c>
      <c r="C27" s="27">
        <v>68</v>
      </c>
      <c r="D27" s="27">
        <v>23</v>
      </c>
      <c r="E27" s="16"/>
      <c r="F27" s="42" t="s">
        <v>216</v>
      </c>
      <c r="G27" s="27">
        <v>949</v>
      </c>
      <c r="H27" s="27">
        <v>2324</v>
      </c>
    </row>
    <row r="28" spans="2:8" ht="51">
      <c r="B28" s="41" t="s">
        <v>217</v>
      </c>
      <c r="C28" s="27">
        <v>68</v>
      </c>
      <c r="D28" s="27">
        <v>23</v>
      </c>
      <c r="E28" s="16"/>
      <c r="F28" s="49" t="s">
        <v>218</v>
      </c>
      <c r="G28" s="15"/>
      <c r="H28" s="15"/>
    </row>
    <row r="29" spans="2:8" ht="12.75">
      <c r="B29" s="16"/>
      <c r="C29" s="15"/>
      <c r="D29" s="15"/>
      <c r="E29" s="16"/>
      <c r="F29" s="16" t="s">
        <v>219</v>
      </c>
      <c r="G29" s="15"/>
      <c r="H29" s="15"/>
    </row>
    <row r="30" spans="2:8" ht="12.75">
      <c r="B30" s="16" t="s">
        <v>220</v>
      </c>
      <c r="C30" s="15"/>
      <c r="D30" s="15"/>
      <c r="E30" s="16"/>
      <c r="F30" s="184" t="s">
        <v>221</v>
      </c>
      <c r="G30" s="185"/>
      <c r="H30" s="185"/>
    </row>
    <row r="31" spans="2:8" ht="25.5">
      <c r="B31" s="41" t="s">
        <v>222</v>
      </c>
      <c r="C31" s="15"/>
      <c r="D31" s="15"/>
      <c r="E31" s="16"/>
      <c r="F31" s="184"/>
      <c r="G31" s="185"/>
      <c r="H31" s="185"/>
    </row>
    <row r="32" spans="2:8" ht="12.75">
      <c r="B32" s="16" t="s">
        <v>223</v>
      </c>
      <c r="C32" s="27">
        <v>19</v>
      </c>
      <c r="D32" s="27">
        <v>48</v>
      </c>
      <c r="E32" s="16"/>
      <c r="F32" s="16" t="s">
        <v>219</v>
      </c>
      <c r="G32" s="15"/>
      <c r="H32" s="15"/>
    </row>
    <row r="33" spans="2:8" ht="12.75">
      <c r="B33" s="16" t="s">
        <v>224</v>
      </c>
      <c r="C33" s="15"/>
      <c r="D33" s="15"/>
      <c r="E33" s="16"/>
      <c r="F33" s="16" t="s">
        <v>225</v>
      </c>
      <c r="G33" s="27">
        <f>G34+G35+G36</f>
        <v>0</v>
      </c>
      <c r="H33" s="27">
        <f>H34+H35+H36</f>
        <v>0</v>
      </c>
    </row>
    <row r="34" spans="2:8" ht="12.75">
      <c r="B34" s="16" t="s">
        <v>226</v>
      </c>
      <c r="C34" s="15"/>
      <c r="D34" s="15"/>
      <c r="E34" s="16"/>
      <c r="F34" s="16" t="s">
        <v>227</v>
      </c>
      <c r="G34" s="15"/>
      <c r="H34" s="15"/>
    </row>
    <row r="35" spans="2:8" ht="25.5">
      <c r="B35" s="42" t="s">
        <v>228</v>
      </c>
      <c r="C35" s="27">
        <v>1116</v>
      </c>
      <c r="D35" s="27">
        <v>1224</v>
      </c>
      <c r="E35" s="16"/>
      <c r="F35" s="41" t="s">
        <v>229</v>
      </c>
      <c r="G35" s="15"/>
      <c r="H35" s="15"/>
    </row>
    <row r="36" spans="2:8" ht="51">
      <c r="B36" s="41" t="s">
        <v>230</v>
      </c>
      <c r="C36" s="15"/>
      <c r="D36" s="15"/>
      <c r="E36" s="16"/>
      <c r="F36" s="41" t="s">
        <v>231</v>
      </c>
      <c r="G36" s="15"/>
      <c r="H36" s="15"/>
    </row>
    <row r="37" spans="2:8" ht="25.5">
      <c r="B37" s="41" t="s">
        <v>232</v>
      </c>
      <c r="C37" s="15"/>
      <c r="D37" s="15"/>
      <c r="E37" s="16"/>
      <c r="F37" s="42" t="s">
        <v>233</v>
      </c>
      <c r="G37" s="27">
        <f>G28+G30+G33</f>
        <v>0</v>
      </c>
      <c r="H37" s="27">
        <f>H28+H30+H33</f>
        <v>0</v>
      </c>
    </row>
    <row r="38" spans="2:8" ht="25.5">
      <c r="B38" s="41" t="s">
        <v>234</v>
      </c>
      <c r="C38" s="27">
        <v>9</v>
      </c>
      <c r="D38" s="27">
        <v>9</v>
      </c>
      <c r="E38" s="16"/>
      <c r="F38" s="16"/>
      <c r="G38" s="15"/>
      <c r="H38" s="15"/>
    </row>
    <row r="39" spans="2:8" ht="12.75">
      <c r="B39" s="16" t="s">
        <v>235</v>
      </c>
      <c r="C39" s="15"/>
      <c r="D39" s="15"/>
      <c r="E39" s="16"/>
      <c r="F39" s="16"/>
      <c r="G39" s="15"/>
      <c r="H39" s="15"/>
    </row>
    <row r="40" spans="2:8" ht="25.5">
      <c r="B40" s="41" t="s">
        <v>236</v>
      </c>
      <c r="C40" s="15"/>
      <c r="D40" s="15"/>
      <c r="E40" s="16"/>
      <c r="F40" s="16"/>
      <c r="G40" s="15"/>
      <c r="H40" s="50"/>
    </row>
    <row r="41" spans="2:8" ht="12.75">
      <c r="B41" s="42" t="s">
        <v>237</v>
      </c>
      <c r="C41" s="27">
        <v>9</v>
      </c>
      <c r="D41" s="27">
        <v>9</v>
      </c>
      <c r="E41" s="16"/>
      <c r="F41" s="16"/>
      <c r="G41" s="15"/>
      <c r="H41" s="15"/>
    </row>
    <row r="42" spans="2:8" ht="12.75">
      <c r="B42" s="42" t="s">
        <v>238</v>
      </c>
      <c r="C42" s="27">
        <v>1125</v>
      </c>
      <c r="D42" s="27">
        <v>1233</v>
      </c>
      <c r="E42" s="16"/>
      <c r="F42" s="42" t="s">
        <v>239</v>
      </c>
      <c r="G42" s="27">
        <v>949</v>
      </c>
      <c r="H42" s="27">
        <v>2324</v>
      </c>
    </row>
    <row r="43" spans="2:8" ht="14.25">
      <c r="B43" s="38" t="s">
        <v>240</v>
      </c>
      <c r="C43" s="27"/>
      <c r="D43" s="27"/>
      <c r="E43" s="16"/>
      <c r="F43" s="38" t="s">
        <v>241</v>
      </c>
      <c r="G43" s="27">
        <v>176</v>
      </c>
      <c r="H43" s="27"/>
    </row>
    <row r="44" spans="2:8" ht="12.75">
      <c r="B44" s="16" t="s">
        <v>242</v>
      </c>
      <c r="C44" s="15"/>
      <c r="D44" s="15"/>
      <c r="E44" s="16"/>
      <c r="F44" s="16" t="s">
        <v>243</v>
      </c>
      <c r="G44" s="15"/>
      <c r="H44" s="47"/>
    </row>
    <row r="45" spans="2:8" ht="14.25">
      <c r="B45" s="37" t="s">
        <v>244</v>
      </c>
      <c r="C45" s="27"/>
      <c r="D45" s="27">
        <v>1233</v>
      </c>
      <c r="E45" s="16"/>
      <c r="F45" s="37" t="s">
        <v>245</v>
      </c>
      <c r="G45" s="27">
        <v>949</v>
      </c>
      <c r="H45" s="27">
        <v>2324</v>
      </c>
    </row>
    <row r="46" spans="2:8" ht="25.5">
      <c r="B46" s="41" t="s">
        <v>246</v>
      </c>
      <c r="C46" s="27"/>
      <c r="D46" s="27">
        <v>1091</v>
      </c>
      <c r="E46" s="16"/>
      <c r="F46" s="41" t="s">
        <v>247</v>
      </c>
      <c r="G46" s="27">
        <v>174</v>
      </c>
      <c r="H46" s="27"/>
    </row>
    <row r="47" spans="2:8" ht="12.75">
      <c r="B47" s="16" t="s">
        <v>248</v>
      </c>
      <c r="C47" s="15">
        <v>-2</v>
      </c>
      <c r="D47" s="15">
        <v>90</v>
      </c>
      <c r="E47" s="16"/>
      <c r="F47" s="51"/>
      <c r="G47" s="15"/>
      <c r="H47" s="47"/>
    </row>
    <row r="48" spans="2:8" ht="25.5">
      <c r="B48" s="41" t="s">
        <v>249</v>
      </c>
      <c r="C48" s="15"/>
      <c r="D48" s="15">
        <v>-1</v>
      </c>
      <c r="E48" s="16"/>
      <c r="F48" s="16"/>
      <c r="G48" s="15"/>
      <c r="H48" s="15"/>
    </row>
    <row r="49" spans="2:8" ht="12.75">
      <c r="B49" s="18" t="s">
        <v>250</v>
      </c>
      <c r="C49" s="27"/>
      <c r="D49" s="27">
        <v>1002</v>
      </c>
      <c r="E49" s="16"/>
      <c r="F49" s="16" t="s">
        <v>251</v>
      </c>
      <c r="G49" s="47">
        <v>174</v>
      </c>
      <c r="H49" s="47"/>
    </row>
    <row r="50" spans="2:8" ht="12.75">
      <c r="B50" s="18" t="s">
        <v>252</v>
      </c>
      <c r="C50" s="15">
        <v>1123</v>
      </c>
      <c r="D50" s="15">
        <v>2324</v>
      </c>
      <c r="E50" s="16"/>
      <c r="F50" s="18" t="s">
        <v>253</v>
      </c>
      <c r="G50" s="15">
        <v>1123</v>
      </c>
      <c r="H50" s="15">
        <v>2324</v>
      </c>
    </row>
    <row r="51" spans="2:8" ht="12.75">
      <c r="B51" s="21"/>
      <c r="C51" s="52"/>
      <c r="D51" s="52"/>
      <c r="E51" s="13"/>
      <c r="F51" s="21"/>
      <c r="G51" s="52"/>
      <c r="H51" s="52"/>
    </row>
    <row r="52" spans="2:8" ht="12.75">
      <c r="B52" s="21"/>
      <c r="C52" s="52"/>
      <c r="D52" s="52"/>
      <c r="E52" s="13"/>
      <c r="F52" s="21"/>
      <c r="G52" s="52"/>
      <c r="H52" s="52"/>
    </row>
    <row r="53" spans="2:8" ht="12.75">
      <c r="B53" s="21"/>
      <c r="C53" s="52"/>
      <c r="D53" s="52"/>
      <c r="E53" s="13"/>
      <c r="F53" s="21"/>
      <c r="G53" s="52"/>
      <c r="H53" s="52"/>
    </row>
    <row r="54" spans="2:8" ht="12.75">
      <c r="B54" s="21"/>
      <c r="C54" s="52"/>
      <c r="D54" s="52"/>
      <c r="E54" s="13"/>
      <c r="F54" s="21"/>
      <c r="G54" s="52"/>
      <c r="H54" s="52"/>
    </row>
    <row r="55" spans="2:8" ht="12.75">
      <c r="B55" s="21"/>
      <c r="C55" s="52"/>
      <c r="D55" s="52"/>
      <c r="E55" s="13"/>
      <c r="F55" s="21"/>
      <c r="G55" s="52"/>
      <c r="H55" s="52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4.25">
      <c r="B57" s="33" t="s">
        <v>101</v>
      </c>
      <c r="C57" s="33" t="s">
        <v>254</v>
      </c>
      <c r="D57" s="33"/>
      <c r="E57" s="33"/>
      <c r="F57" s="53" t="s">
        <v>255</v>
      </c>
      <c r="G57" s="33"/>
      <c r="H57" s="33"/>
    </row>
    <row r="58" spans="2:6" ht="12.75">
      <c r="B58" s="34"/>
      <c r="D58" s="25" t="str">
        <f>Данни!B7</f>
        <v>КЕРКА РАЕВА</v>
      </c>
      <c r="F58" s="25" t="str">
        <f>Данни!B8</f>
        <v>ЧАНКО МИРЧЕВ</v>
      </c>
    </row>
  </sheetData>
  <sheetProtection/>
  <mergeCells count="18">
    <mergeCell ref="F30:F31"/>
    <mergeCell ref="G30:G31"/>
    <mergeCell ref="H30:H31"/>
    <mergeCell ref="B11:H11"/>
    <mergeCell ref="B13:B15"/>
    <mergeCell ref="C13:D13"/>
    <mergeCell ref="F13:F15"/>
    <mergeCell ref="G13:H13"/>
    <mergeCell ref="C14:C15"/>
    <mergeCell ref="D14:D15"/>
    <mergeCell ref="G14:G15"/>
    <mergeCell ref="H14:H15"/>
    <mergeCell ref="F1:G1"/>
    <mergeCell ref="F2:G2"/>
    <mergeCell ref="B7:H7"/>
    <mergeCell ref="B8:H8"/>
    <mergeCell ref="B9:H9"/>
    <mergeCell ref="B10:H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65"/>
  <sheetViews>
    <sheetView zoomScalePageLayoutView="0" workbookViewId="0" topLeftCell="A43">
      <selection activeCell="F59" sqref="F59"/>
    </sheetView>
  </sheetViews>
  <sheetFormatPr defaultColWidth="9.140625" defaultRowHeight="12.75"/>
  <cols>
    <col min="1" max="1" width="6.00390625" style="5" customWidth="1"/>
    <col min="2" max="2" width="4.00390625" style="5" customWidth="1"/>
    <col min="3" max="3" width="38.28125" style="5" customWidth="1"/>
    <col min="4" max="4" width="18.00390625" style="6" customWidth="1"/>
    <col min="5" max="5" width="15.28125" style="6" customWidth="1"/>
    <col min="6" max="6" width="11.421875" style="6" customWidth="1"/>
    <col min="7" max="7" width="9.7109375" style="6" customWidth="1"/>
    <col min="8" max="8" width="9.28125" style="6" customWidth="1"/>
    <col min="9" max="9" width="15.140625" style="6" customWidth="1"/>
    <col min="10" max="241" width="9.140625" style="5" customWidth="1"/>
  </cols>
  <sheetData>
    <row r="1" spans="2:8" ht="12.75">
      <c r="B1" s="7"/>
      <c r="C1" s="8"/>
      <c r="E1" s="9"/>
      <c r="F1" s="9"/>
      <c r="G1" s="9"/>
      <c r="H1" s="9"/>
    </row>
    <row r="2" spans="2:8" ht="12.75">
      <c r="B2" s="7"/>
      <c r="C2" s="8"/>
      <c r="E2" s="9"/>
      <c r="F2" s="9"/>
      <c r="G2" s="9"/>
      <c r="H2" s="9"/>
    </row>
    <row r="3" spans="2:9" ht="12.75">
      <c r="B3" s="7"/>
      <c r="C3" s="10" t="s">
        <v>316</v>
      </c>
      <c r="E3" s="9"/>
      <c r="F3" s="9"/>
      <c r="G3" s="181"/>
      <c r="H3" s="181"/>
      <c r="I3" s="181"/>
    </row>
    <row r="4" spans="2:9" ht="10.5" customHeight="1">
      <c r="B4" s="7"/>
      <c r="C4" s="11" t="s">
        <v>9</v>
      </c>
      <c r="D4" s="9" t="s">
        <v>1</v>
      </c>
      <c r="E4" s="181" t="s">
        <v>10</v>
      </c>
      <c r="F4" s="181"/>
      <c r="G4" s="181"/>
      <c r="H4" s="181"/>
      <c r="I4" s="181"/>
    </row>
    <row r="5" spans="2:9" ht="14.25" customHeight="1">
      <c r="B5" s="7"/>
      <c r="C5" s="10" t="s">
        <v>317</v>
      </c>
      <c r="D5" s="87">
        <v>102927808</v>
      </c>
      <c r="E5" s="187" t="s">
        <v>323</v>
      </c>
      <c r="F5" s="187"/>
      <c r="G5" s="187"/>
      <c r="H5" s="187"/>
      <c r="I5" s="187"/>
    </row>
    <row r="6" spans="2:4" ht="9.75" customHeight="1">
      <c r="B6" s="7"/>
      <c r="C6" s="11" t="s">
        <v>11</v>
      </c>
      <c r="D6" s="88"/>
    </row>
    <row r="7" spans="2:3" ht="9.75" customHeight="1">
      <c r="B7" s="7"/>
      <c r="C7" s="11"/>
    </row>
    <row r="8" spans="2:3" ht="9.75" customHeight="1">
      <c r="B8" s="7"/>
      <c r="C8" s="11"/>
    </row>
    <row r="9" spans="2:3" ht="12.75" customHeight="1">
      <c r="B9" s="7"/>
      <c r="C9" s="11"/>
    </row>
    <row r="10" spans="2:9" ht="18">
      <c r="B10" s="165" t="s">
        <v>12</v>
      </c>
      <c r="C10" s="165"/>
      <c r="D10" s="165"/>
      <c r="E10" s="165"/>
      <c r="F10" s="165"/>
      <c r="G10" s="165"/>
      <c r="H10" s="165"/>
      <c r="I10" s="165"/>
    </row>
    <row r="11" spans="2:9" ht="16.5">
      <c r="B11" s="183" t="s">
        <v>13</v>
      </c>
      <c r="C11" s="183"/>
      <c r="D11" s="183"/>
      <c r="E11" s="183"/>
      <c r="F11" s="183"/>
      <c r="G11" s="183"/>
      <c r="H11" s="183"/>
      <c r="I11" s="183"/>
    </row>
    <row r="12" spans="2:9" ht="18">
      <c r="B12" s="165" t="s">
        <v>316</v>
      </c>
      <c r="C12" s="165"/>
      <c r="D12" s="165"/>
      <c r="E12" s="165"/>
      <c r="F12" s="165"/>
      <c r="G12" s="165"/>
      <c r="H12" s="165"/>
      <c r="I12" s="165"/>
    </row>
    <row r="13" spans="2:9" ht="16.5">
      <c r="B13" s="183" t="s">
        <v>14</v>
      </c>
      <c r="C13" s="183"/>
      <c r="D13" s="183"/>
      <c r="E13" s="183"/>
      <c r="F13" s="183"/>
      <c r="G13" s="183"/>
      <c r="H13" s="183"/>
      <c r="I13" s="183"/>
    </row>
    <row r="14" spans="2:9" ht="16.5">
      <c r="B14" s="188" t="s">
        <v>328</v>
      </c>
      <c r="C14" s="188"/>
      <c r="D14" s="188"/>
      <c r="E14" s="188"/>
      <c r="F14" s="188"/>
      <c r="G14" s="188"/>
      <c r="H14" s="188"/>
      <c r="I14" s="188"/>
    </row>
    <row r="15" spans="2:9" ht="12.75">
      <c r="B15" s="13"/>
      <c r="C15" s="13"/>
      <c r="D15" s="13"/>
      <c r="E15" s="13"/>
      <c r="F15" s="13"/>
      <c r="G15" s="13"/>
      <c r="H15" s="13"/>
      <c r="I15" s="14"/>
    </row>
    <row r="16" spans="2:9" ht="12.75">
      <c r="B16" s="185" t="s">
        <v>15</v>
      </c>
      <c r="C16" s="185"/>
      <c r="D16" s="185" t="s">
        <v>16</v>
      </c>
      <c r="E16" s="185"/>
      <c r="F16" s="185"/>
      <c r="G16" s="185" t="s">
        <v>17</v>
      </c>
      <c r="H16" s="185"/>
      <c r="I16" s="185"/>
    </row>
    <row r="17" spans="2:9" ht="12.75">
      <c r="B17" s="16"/>
      <c r="C17" s="16"/>
      <c r="D17" s="17" t="s">
        <v>18</v>
      </c>
      <c r="E17" s="17" t="s">
        <v>19</v>
      </c>
      <c r="F17" s="17" t="s">
        <v>20</v>
      </c>
      <c r="G17" s="17" t="s">
        <v>18</v>
      </c>
      <c r="H17" s="17" t="s">
        <v>19</v>
      </c>
      <c r="I17" s="17" t="s">
        <v>20</v>
      </c>
    </row>
    <row r="18" spans="2:9" ht="12.75">
      <c r="B18" s="185" t="s">
        <v>21</v>
      </c>
      <c r="C18" s="185"/>
      <c r="D18" s="15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</row>
    <row r="19" spans="2:9" ht="12.75">
      <c r="B19" s="18" t="s">
        <v>22</v>
      </c>
      <c r="C19" s="18" t="s">
        <v>23</v>
      </c>
      <c r="D19" s="16"/>
      <c r="E19" s="16"/>
      <c r="F19" s="16"/>
      <c r="G19" s="16"/>
      <c r="H19" s="16"/>
      <c r="I19" s="16"/>
    </row>
    <row r="20" spans="2:9" ht="12.75">
      <c r="B20" s="16">
        <v>1</v>
      </c>
      <c r="C20" s="16" t="s">
        <v>24</v>
      </c>
      <c r="D20" s="16">
        <v>986</v>
      </c>
      <c r="E20" s="16">
        <v>464</v>
      </c>
      <c r="F20" s="16">
        <v>522</v>
      </c>
      <c r="G20" s="19">
        <v>2406</v>
      </c>
      <c r="H20" s="16">
        <v>1150</v>
      </c>
      <c r="I20" s="16">
        <v>1256</v>
      </c>
    </row>
    <row r="21" spans="2:9" ht="12.75">
      <c r="B21" s="16">
        <v>2</v>
      </c>
      <c r="C21" s="16" t="s">
        <v>25</v>
      </c>
      <c r="D21" s="16"/>
      <c r="E21" s="16"/>
      <c r="F21" s="16"/>
      <c r="G21" s="16"/>
      <c r="H21" s="16"/>
      <c r="I21" s="16"/>
    </row>
    <row r="22" spans="2:9" ht="12.75">
      <c r="B22" s="16"/>
      <c r="C22" s="16" t="s">
        <v>26</v>
      </c>
      <c r="D22" s="16"/>
      <c r="E22" s="16"/>
      <c r="F22" s="16">
        <f>D22-E22</f>
        <v>0</v>
      </c>
      <c r="G22" s="16"/>
      <c r="H22" s="16"/>
      <c r="I22" s="16">
        <f>G22-H22</f>
        <v>0</v>
      </c>
    </row>
    <row r="23" spans="2:9" ht="12.75">
      <c r="B23" s="16">
        <v>3</v>
      </c>
      <c r="C23" s="16" t="s">
        <v>27</v>
      </c>
      <c r="D23" s="16"/>
      <c r="E23" s="16">
        <v>572</v>
      </c>
      <c r="F23" s="16">
        <v>-572</v>
      </c>
      <c r="G23" s="16"/>
      <c r="H23" s="16">
        <v>536</v>
      </c>
      <c r="I23" s="16">
        <v>-536</v>
      </c>
    </row>
    <row r="24" spans="2:9" ht="12.75">
      <c r="B24" s="16">
        <v>4</v>
      </c>
      <c r="C24" s="16" t="s">
        <v>28</v>
      </c>
      <c r="D24" s="16"/>
      <c r="E24" s="16"/>
      <c r="F24" s="16"/>
      <c r="G24" s="16"/>
      <c r="H24" s="16"/>
      <c r="I24" s="16"/>
    </row>
    <row r="25" spans="2:9" ht="12.75">
      <c r="B25" s="16"/>
      <c r="C25" s="16" t="s">
        <v>29</v>
      </c>
      <c r="D25" s="16"/>
      <c r="E25" s="16"/>
      <c r="F25" s="16">
        <f>D25-E25</f>
        <v>0</v>
      </c>
      <c r="G25" s="16"/>
      <c r="H25" s="16"/>
      <c r="I25" s="16">
        <f>G25-H25</f>
        <v>0</v>
      </c>
    </row>
    <row r="26" spans="2:9" ht="12.75">
      <c r="B26" s="16">
        <v>5</v>
      </c>
      <c r="C26" s="16" t="s">
        <v>30</v>
      </c>
      <c r="D26" s="16"/>
      <c r="E26" s="16"/>
      <c r="F26" s="16"/>
      <c r="G26" s="16"/>
      <c r="H26" s="16"/>
      <c r="I26" s="16"/>
    </row>
    <row r="27" spans="2:9" ht="12.75">
      <c r="B27" s="16"/>
      <c r="C27" s="16" t="s">
        <v>31</v>
      </c>
      <c r="D27" s="16"/>
      <c r="E27" s="16"/>
      <c r="F27" s="16">
        <f>D27-E27</f>
        <v>0</v>
      </c>
      <c r="G27" s="16"/>
      <c r="H27" s="16"/>
      <c r="I27" s="16">
        <f>G27-H27</f>
        <v>0</v>
      </c>
    </row>
    <row r="28" spans="2:9" ht="12.75">
      <c r="B28" s="16">
        <v>6</v>
      </c>
      <c r="C28" s="16" t="s">
        <v>32</v>
      </c>
      <c r="D28" s="16"/>
      <c r="E28" s="16">
        <v>94</v>
      </c>
      <c r="F28" s="16">
        <f>D28-E28</f>
        <v>-94</v>
      </c>
      <c r="G28" s="16"/>
      <c r="H28" s="16">
        <v>32</v>
      </c>
      <c r="I28" s="16">
        <f>G28-H28</f>
        <v>-32</v>
      </c>
    </row>
    <row r="29" spans="2:9" ht="12.75">
      <c r="B29" s="16">
        <v>7</v>
      </c>
      <c r="C29" s="16" t="s">
        <v>33</v>
      </c>
      <c r="D29" s="16"/>
      <c r="E29" s="16"/>
      <c r="F29" s="16"/>
      <c r="G29" s="16"/>
      <c r="H29" s="16"/>
      <c r="I29" s="16">
        <f>G29-H29</f>
        <v>0</v>
      </c>
    </row>
    <row r="30" spans="2:9" ht="12.75">
      <c r="B30" s="16">
        <v>8</v>
      </c>
      <c r="C30" s="16" t="s">
        <v>34</v>
      </c>
      <c r="D30" s="16"/>
      <c r="E30" s="16">
        <v>35</v>
      </c>
      <c r="F30" s="16">
        <v>-35</v>
      </c>
      <c r="G30" s="16">
        <v>35</v>
      </c>
      <c r="H30" s="16">
        <v>116</v>
      </c>
      <c r="I30" s="16">
        <v>-81</v>
      </c>
    </row>
    <row r="31" spans="2:9" ht="12.75">
      <c r="B31" s="18"/>
      <c r="C31" s="18" t="s">
        <v>35</v>
      </c>
      <c r="D31" s="18">
        <f>SUM(D20:D30)</f>
        <v>986</v>
      </c>
      <c r="E31" s="18">
        <f>SUM(E20:E30)</f>
        <v>1165</v>
      </c>
      <c r="F31" s="18">
        <v>-179</v>
      </c>
      <c r="G31" s="18">
        <v>2441</v>
      </c>
      <c r="H31" s="18">
        <f>SUM(H20:H30)</f>
        <v>1834</v>
      </c>
      <c r="I31" s="18">
        <v>607</v>
      </c>
    </row>
    <row r="32" spans="2:9" ht="12.75">
      <c r="B32" s="18" t="s">
        <v>36</v>
      </c>
      <c r="C32" s="18" t="s">
        <v>37</v>
      </c>
      <c r="D32" s="16"/>
      <c r="E32" s="16"/>
      <c r="F32" s="16"/>
      <c r="G32" s="16"/>
      <c r="H32" s="16"/>
      <c r="I32" s="16"/>
    </row>
    <row r="33" spans="2:9" ht="12.75">
      <c r="B33" s="16">
        <v>1</v>
      </c>
      <c r="C33" s="16" t="s">
        <v>38</v>
      </c>
      <c r="D33" s="16">
        <v>23</v>
      </c>
      <c r="E33" s="16">
        <v>83</v>
      </c>
      <c r="F33" s="16">
        <f>D33-E33</f>
        <v>-60</v>
      </c>
      <c r="G33" s="16"/>
      <c r="H33" s="16"/>
      <c r="I33" s="16">
        <f>G33-H33</f>
        <v>0</v>
      </c>
    </row>
    <row r="34" spans="2:9" ht="12.75">
      <c r="B34" s="16">
        <v>2</v>
      </c>
      <c r="C34" s="16" t="s">
        <v>39</v>
      </c>
      <c r="D34" s="16"/>
      <c r="E34" s="16"/>
      <c r="F34" s="16"/>
      <c r="G34" s="16"/>
      <c r="H34" s="16"/>
      <c r="I34" s="16"/>
    </row>
    <row r="35" spans="2:9" ht="12.75">
      <c r="B35" s="16"/>
      <c r="C35" s="16" t="s">
        <v>40</v>
      </c>
      <c r="D35" s="16"/>
      <c r="E35" s="16"/>
      <c r="F35" s="16">
        <f>D35-E35</f>
        <v>0</v>
      </c>
      <c r="G35" s="16"/>
      <c r="H35" s="16"/>
      <c r="I35" s="16">
        <f>G35-H35</f>
        <v>0</v>
      </c>
    </row>
    <row r="36" spans="2:9" ht="12.75">
      <c r="B36" s="16">
        <v>3</v>
      </c>
      <c r="C36" s="16" t="s">
        <v>28</v>
      </c>
      <c r="D36" s="16"/>
      <c r="E36" s="16"/>
      <c r="F36" s="16"/>
      <c r="G36" s="16"/>
      <c r="H36" s="16"/>
      <c r="I36" s="16"/>
    </row>
    <row r="37" spans="2:9" ht="12.75">
      <c r="B37" s="16"/>
      <c r="C37" s="16" t="s">
        <v>29</v>
      </c>
      <c r="D37" s="16"/>
      <c r="E37" s="16"/>
      <c r="F37" s="16">
        <f>D37-E37</f>
        <v>0</v>
      </c>
      <c r="G37" s="16"/>
      <c r="H37" s="16"/>
      <c r="I37" s="16">
        <f>G37-H37</f>
        <v>0</v>
      </c>
    </row>
    <row r="38" spans="2:9" ht="12.75">
      <c r="B38" s="16">
        <v>4</v>
      </c>
      <c r="C38" s="16" t="s">
        <v>41</v>
      </c>
      <c r="D38" s="16"/>
      <c r="E38" s="16"/>
      <c r="F38" s="16"/>
      <c r="G38" s="16"/>
      <c r="H38" s="16"/>
      <c r="I38" s="16">
        <f>G38-H38</f>
        <v>0</v>
      </c>
    </row>
    <row r="39" spans="2:9" ht="12.75">
      <c r="B39" s="16">
        <v>5</v>
      </c>
      <c r="C39" s="16" t="s">
        <v>30</v>
      </c>
      <c r="D39" s="16"/>
      <c r="E39" s="16"/>
      <c r="F39" s="16"/>
      <c r="G39" s="16"/>
      <c r="H39" s="16"/>
      <c r="I39" s="16"/>
    </row>
    <row r="40" spans="2:9" ht="12.75">
      <c r="B40" s="16"/>
      <c r="C40" s="16" t="s">
        <v>31</v>
      </c>
      <c r="D40" s="16"/>
      <c r="E40" s="16"/>
      <c r="F40" s="16">
        <f>D40-E40</f>
        <v>0</v>
      </c>
      <c r="G40" s="16"/>
      <c r="H40" s="16"/>
      <c r="I40" s="16">
        <f>G40-H40</f>
        <v>0</v>
      </c>
    </row>
    <row r="41" spans="2:9" ht="12.75">
      <c r="B41" s="16">
        <v>6</v>
      </c>
      <c r="C41" s="16" t="s">
        <v>42</v>
      </c>
      <c r="D41" s="16"/>
      <c r="E41" s="16"/>
      <c r="F41" s="16">
        <f>D41-E41</f>
        <v>0</v>
      </c>
      <c r="G41" s="16"/>
      <c r="H41" s="16"/>
      <c r="I41" s="16">
        <f>G41-H41</f>
        <v>0</v>
      </c>
    </row>
    <row r="42" spans="2:9" ht="12.75">
      <c r="B42" s="16"/>
      <c r="C42" s="18" t="s">
        <v>43</v>
      </c>
      <c r="D42" s="20">
        <f>SUM(D33:D41)</f>
        <v>23</v>
      </c>
      <c r="E42" s="20">
        <f>SUM(E33:E41)</f>
        <v>83</v>
      </c>
      <c r="F42" s="20">
        <f>SUM(F33:F41)</f>
        <v>-60</v>
      </c>
      <c r="G42" s="20">
        <f>SUM(G33:G41)</f>
        <v>0</v>
      </c>
      <c r="H42" s="20"/>
      <c r="I42" s="20"/>
    </row>
    <row r="43" spans="2:9" ht="12.75">
      <c r="B43" s="18" t="s">
        <v>44</v>
      </c>
      <c r="C43" s="18" t="s">
        <v>45</v>
      </c>
      <c r="D43" s="16"/>
      <c r="E43" s="16"/>
      <c r="F43" s="16"/>
      <c r="G43" s="16"/>
      <c r="H43" s="16"/>
      <c r="I43" s="16"/>
    </row>
    <row r="44" spans="2:9" ht="12.75">
      <c r="B44" s="16">
        <v>1</v>
      </c>
      <c r="C44" s="16" t="s">
        <v>46</v>
      </c>
      <c r="D44" s="16"/>
      <c r="E44" s="16"/>
      <c r="F44" s="16"/>
      <c r="G44" s="16"/>
      <c r="H44" s="16"/>
      <c r="I44" s="16"/>
    </row>
    <row r="45" spans="2:9" ht="12.75">
      <c r="B45" s="16"/>
      <c r="C45" s="16" t="s">
        <v>47</v>
      </c>
      <c r="D45" s="16"/>
      <c r="E45" s="16"/>
      <c r="F45" s="16">
        <f>D45-E45</f>
        <v>0</v>
      </c>
      <c r="G45" s="16"/>
      <c r="H45" s="16"/>
      <c r="I45" s="16">
        <f>G45-H45</f>
        <v>0</v>
      </c>
    </row>
    <row r="46" spans="2:9" ht="12.75">
      <c r="B46" s="16">
        <v>2</v>
      </c>
      <c r="C46" s="16" t="s">
        <v>48</v>
      </c>
      <c r="D46" s="16"/>
      <c r="E46" s="16"/>
      <c r="F46" s="16"/>
      <c r="G46" s="16"/>
      <c r="H46" s="16"/>
      <c r="I46" s="16"/>
    </row>
    <row r="47" spans="2:9" ht="12.75">
      <c r="B47" s="16"/>
      <c r="C47" s="16" t="s">
        <v>49</v>
      </c>
      <c r="D47" s="16"/>
      <c r="E47" s="16"/>
      <c r="F47" s="16">
        <f>D47-E47</f>
        <v>0</v>
      </c>
      <c r="G47" s="16"/>
      <c r="H47" s="16"/>
      <c r="I47" s="16">
        <f>G47-H47</f>
        <v>0</v>
      </c>
    </row>
    <row r="48" spans="2:9" ht="12.75">
      <c r="B48" s="16">
        <v>3</v>
      </c>
      <c r="C48" s="16" t="s">
        <v>50</v>
      </c>
      <c r="D48" s="16"/>
      <c r="E48" s="16"/>
      <c r="F48" s="16"/>
      <c r="G48" s="16"/>
      <c r="H48" s="16"/>
      <c r="I48" s="16"/>
    </row>
    <row r="49" spans="2:9" ht="12.75">
      <c r="B49" s="16"/>
      <c r="C49" s="16" t="s">
        <v>51</v>
      </c>
      <c r="D49" s="16"/>
      <c r="E49" s="16"/>
      <c r="F49" s="16">
        <f>D49-E49</f>
        <v>0</v>
      </c>
      <c r="G49" s="16"/>
      <c r="H49" s="16"/>
      <c r="I49" s="16">
        <f>G49-H49</f>
        <v>0</v>
      </c>
    </row>
    <row r="50" spans="2:9" ht="12.75">
      <c r="B50" s="16">
        <v>4</v>
      </c>
      <c r="C50" s="16" t="s">
        <v>52</v>
      </c>
      <c r="D50" s="16"/>
      <c r="E50" s="16">
        <v>9</v>
      </c>
      <c r="F50" s="16">
        <v>-9</v>
      </c>
      <c r="G50" s="16"/>
      <c r="H50" s="16">
        <v>2</v>
      </c>
      <c r="I50" s="16">
        <v>-2</v>
      </c>
    </row>
    <row r="51" spans="2:9" ht="12.75">
      <c r="B51" s="16"/>
      <c r="C51" s="16" t="s">
        <v>29</v>
      </c>
      <c r="D51" s="16"/>
      <c r="E51" s="16"/>
      <c r="F51" s="16"/>
      <c r="G51" s="16"/>
      <c r="H51" s="16"/>
      <c r="I51" s="16">
        <f>G51-H51</f>
        <v>0</v>
      </c>
    </row>
    <row r="52" spans="2:9" ht="12.75">
      <c r="B52" s="16">
        <v>5</v>
      </c>
      <c r="C52" s="16" t="s">
        <v>53</v>
      </c>
      <c r="D52" s="16"/>
      <c r="E52" s="16"/>
      <c r="F52" s="16">
        <f>D52-E52</f>
        <v>0</v>
      </c>
      <c r="G52" s="16"/>
      <c r="H52" s="16"/>
      <c r="I52" s="16">
        <f>G52-H52</f>
        <v>0</v>
      </c>
    </row>
    <row r="53" spans="2:9" ht="12.75">
      <c r="B53" s="16">
        <v>6</v>
      </c>
      <c r="C53" s="16" t="s">
        <v>30</v>
      </c>
      <c r="D53" s="16"/>
      <c r="E53" s="16"/>
      <c r="F53" s="16"/>
      <c r="G53" s="16"/>
      <c r="H53" s="16"/>
      <c r="I53" s="16"/>
    </row>
    <row r="54" spans="2:9" ht="12.75">
      <c r="B54" s="16"/>
      <c r="C54" s="16" t="s">
        <v>31</v>
      </c>
      <c r="D54" s="16"/>
      <c r="E54" s="16"/>
      <c r="F54" s="16">
        <f>D54-E54</f>
        <v>0</v>
      </c>
      <c r="G54" s="16"/>
      <c r="H54" s="16"/>
      <c r="I54" s="16">
        <f>G54-H54</f>
        <v>0</v>
      </c>
    </row>
    <row r="55" spans="2:9" ht="12.75">
      <c r="B55" s="16">
        <v>7</v>
      </c>
      <c r="C55" s="16" t="s">
        <v>54</v>
      </c>
      <c r="D55" s="16"/>
      <c r="E55" s="16"/>
      <c r="F55" s="16">
        <f>D55-E55</f>
        <v>0</v>
      </c>
      <c r="G55" s="16"/>
      <c r="H55" s="16"/>
      <c r="I55" s="16"/>
    </row>
    <row r="56" spans="2:9" ht="12.75">
      <c r="B56" s="16"/>
      <c r="C56" s="18" t="s">
        <v>55</v>
      </c>
      <c r="D56" s="20">
        <f>SUM(D44:D55)</f>
        <v>0</v>
      </c>
      <c r="E56" s="20">
        <f>SUM(E44:E55)</f>
        <v>9</v>
      </c>
      <c r="F56" s="20">
        <v>-9</v>
      </c>
      <c r="G56" s="20">
        <f>SUM(G44:G55)</f>
        <v>0</v>
      </c>
      <c r="H56" s="20">
        <v>2</v>
      </c>
      <c r="I56" s="18">
        <v>-2</v>
      </c>
    </row>
    <row r="57" spans="2:9" ht="12.75">
      <c r="B57" s="18" t="s">
        <v>56</v>
      </c>
      <c r="C57" s="16" t="s">
        <v>57</v>
      </c>
      <c r="D57" s="20">
        <f>D31+D42+D56</f>
        <v>1009</v>
      </c>
      <c r="E57" s="20">
        <f>E31+E42+E56</f>
        <v>1257</v>
      </c>
      <c r="F57" s="20">
        <v>-248</v>
      </c>
      <c r="G57" s="20">
        <f>G31+G42+G56</f>
        <v>2441</v>
      </c>
      <c r="H57" s="20">
        <v>1836</v>
      </c>
      <c r="I57" s="20">
        <v>605</v>
      </c>
    </row>
    <row r="58" spans="2:9" ht="12.75">
      <c r="B58" s="18" t="s">
        <v>58</v>
      </c>
      <c r="C58" s="16" t="s">
        <v>59</v>
      </c>
      <c r="D58" s="16"/>
      <c r="E58" s="16"/>
      <c r="F58" s="18">
        <v>631</v>
      </c>
      <c r="G58" s="16"/>
      <c r="H58" s="16"/>
      <c r="I58" s="20">
        <v>26</v>
      </c>
    </row>
    <row r="59" spans="2:9" ht="12.75">
      <c r="B59" s="18" t="s">
        <v>60</v>
      </c>
      <c r="C59" s="16" t="s">
        <v>61</v>
      </c>
      <c r="D59" s="16"/>
      <c r="E59" s="16"/>
      <c r="F59" s="20">
        <v>383</v>
      </c>
      <c r="G59" s="16"/>
      <c r="H59" s="16"/>
      <c r="I59" s="20">
        <v>631</v>
      </c>
    </row>
    <row r="60" spans="2:256" s="6" customFormat="1" ht="12.75">
      <c r="B60" s="21"/>
      <c r="C60" s="13"/>
      <c r="D60" s="13"/>
      <c r="E60" s="13"/>
      <c r="F60" s="22"/>
      <c r="G60" s="13"/>
      <c r="H60" s="13"/>
      <c r="I60" s="22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6" customFormat="1" ht="12.75">
      <c r="B61" s="21"/>
      <c r="C61" s="13"/>
      <c r="D61" s="13"/>
      <c r="E61" s="13"/>
      <c r="F61" s="22"/>
      <c r="G61" s="13"/>
      <c r="H61" s="13"/>
      <c r="I61" s="22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6" customFormat="1" ht="12.75">
      <c r="B62" s="21"/>
      <c r="C62" s="13"/>
      <c r="D62" s="13"/>
      <c r="E62" s="13"/>
      <c r="F62" s="22"/>
      <c r="G62" s="13"/>
      <c r="H62" s="13"/>
      <c r="I62" s="2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42:256" s="13" customFormat="1" ht="12.75"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9" ht="12.75">
      <c r="B64" s="13"/>
      <c r="C64" s="13" t="s">
        <v>62</v>
      </c>
      <c r="D64" s="13" t="s">
        <v>63</v>
      </c>
      <c r="E64" s="13"/>
      <c r="F64" s="13"/>
      <c r="G64" s="13" t="s">
        <v>64</v>
      </c>
      <c r="H64" s="13"/>
      <c r="I64" s="13"/>
    </row>
    <row r="65" spans="3:9" ht="12.75">
      <c r="C65" s="23"/>
      <c r="E65" s="6" t="str">
        <f>Данни!B7</f>
        <v>КЕРКА РАЕВА</v>
      </c>
      <c r="H65" s="6" t="str">
        <f>Данни!B8</f>
        <v>ЧАНКО МИРЧЕВ</v>
      </c>
      <c r="I65" s="6" t="s">
        <v>322</v>
      </c>
    </row>
  </sheetData>
  <sheetProtection/>
  <mergeCells count="12">
    <mergeCell ref="B13:I13"/>
    <mergeCell ref="B14:I14"/>
    <mergeCell ref="B16:C16"/>
    <mergeCell ref="D16:F16"/>
    <mergeCell ref="G16:I16"/>
    <mergeCell ref="B18:C18"/>
    <mergeCell ref="G3:I3"/>
    <mergeCell ref="E4:I4"/>
    <mergeCell ref="E5:I5"/>
    <mergeCell ref="B10:I10"/>
    <mergeCell ref="B11:I11"/>
    <mergeCell ref="B12:I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B10" sqref="B10:M10"/>
    </sheetView>
  </sheetViews>
  <sheetFormatPr defaultColWidth="9.140625" defaultRowHeight="12.75"/>
  <cols>
    <col min="1" max="1" width="9.7109375" style="6" customWidth="1"/>
    <col min="2" max="2" width="30.57421875" style="6" customWidth="1"/>
    <col min="3" max="3" width="8.421875" style="6" customWidth="1"/>
    <col min="4" max="4" width="6.140625" style="6" customWidth="1"/>
    <col min="5" max="5" width="6.8515625" style="6" customWidth="1"/>
    <col min="6" max="6" width="5.57421875" style="6" customWidth="1"/>
    <col min="7" max="7" width="6.140625" style="6" customWidth="1"/>
    <col min="8" max="8" width="8.57421875" style="6" customWidth="1"/>
    <col min="9" max="9" width="7.140625" style="6" customWidth="1"/>
    <col min="10" max="10" width="9.421875" style="6" customWidth="1"/>
    <col min="11" max="11" width="8.421875" style="6" customWidth="1"/>
    <col min="12" max="12" width="7.57421875" style="6" customWidth="1"/>
    <col min="13" max="13" width="8.00390625" style="6" customWidth="1"/>
    <col min="14" max="16384" width="9.140625" style="6" customWidth="1"/>
  </cols>
  <sheetData>
    <row r="1" spans="2:13" ht="12" customHeight="1">
      <c r="B1" s="10" t="str">
        <f>Данни!B2</f>
        <v>ТДКЦ ЕООД БУРГАС</v>
      </c>
      <c r="C1" s="24"/>
      <c r="D1" s="24"/>
      <c r="E1" s="24"/>
      <c r="F1" s="24"/>
      <c r="G1" s="24"/>
      <c r="H1" s="9" t="s">
        <v>1</v>
      </c>
      <c r="J1" s="181" t="s">
        <v>10</v>
      </c>
      <c r="K1" s="181"/>
      <c r="L1" s="181"/>
      <c r="M1" s="181"/>
    </row>
    <row r="2" spans="2:13" ht="12.75">
      <c r="B2" s="11" t="s">
        <v>9</v>
      </c>
      <c r="C2" s="24"/>
      <c r="D2" s="24"/>
      <c r="E2" s="24"/>
      <c r="F2" s="24"/>
      <c r="G2" s="24"/>
      <c r="H2" s="9">
        <f>Данни!B3</f>
        <v>102927808</v>
      </c>
      <c r="I2" s="24"/>
      <c r="J2" s="181" t="str">
        <f>Данни!B10</f>
        <v>ЗДРАВНИ УСЛУГИ</v>
      </c>
      <c r="K2" s="181"/>
      <c r="L2" s="181"/>
      <c r="M2" s="181"/>
    </row>
    <row r="3" spans="2:13" ht="11.25" customHeight="1">
      <c r="B3" s="10" t="str">
        <f>Данни!B4</f>
        <v>ГР.БУРГАС УЛ.ИВАН ВАЗОВ 5</v>
      </c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</row>
    <row r="4" spans="2:13" ht="8.25" customHeight="1">
      <c r="B4" s="11" t="s">
        <v>11</v>
      </c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</row>
    <row r="5" spans="2:13" ht="1.5" customHeight="1">
      <c r="B5" s="11"/>
      <c r="C5" s="24"/>
      <c r="D5" s="24"/>
      <c r="E5" s="24"/>
      <c r="F5" s="24"/>
      <c r="G5" s="24"/>
      <c r="H5" s="24"/>
      <c r="I5" s="24"/>
      <c r="J5" s="25"/>
      <c r="K5" s="25"/>
      <c r="L5" s="25"/>
      <c r="M5" s="25"/>
    </row>
    <row r="6" spans="2:13" ht="18">
      <c r="B6" s="165" t="s">
        <v>65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ht="10.5" customHeight="1">
      <c r="B7" s="165" t="s">
        <v>13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2:13" ht="15.75" customHeight="1">
      <c r="B8" s="165" t="s">
        <v>314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2:13" ht="1.5" customHeight="1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2:13" ht="16.5">
      <c r="B10" s="183" t="s">
        <v>328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2:13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 t="s">
        <v>66</v>
      </c>
    </row>
    <row r="12" spans="2:13" ht="12.75">
      <c r="B12" s="191" t="s">
        <v>67</v>
      </c>
      <c r="C12" s="190" t="s">
        <v>68</v>
      </c>
      <c r="D12" s="190" t="s">
        <v>69</v>
      </c>
      <c r="E12" s="190" t="s">
        <v>70</v>
      </c>
      <c r="F12" s="189" t="s">
        <v>71</v>
      </c>
      <c r="G12" s="189"/>
      <c r="H12" s="189"/>
      <c r="I12" s="189"/>
      <c r="J12" s="190" t="s">
        <v>72</v>
      </c>
      <c r="K12" s="190"/>
      <c r="L12" s="190" t="s">
        <v>73</v>
      </c>
      <c r="M12" s="190" t="s">
        <v>74</v>
      </c>
    </row>
    <row r="13" spans="2:13" ht="12.75">
      <c r="B13" s="191"/>
      <c r="C13" s="190"/>
      <c r="D13" s="190"/>
      <c r="E13" s="190"/>
      <c r="F13" s="190" t="s">
        <v>75</v>
      </c>
      <c r="G13" s="190" t="s">
        <v>76</v>
      </c>
      <c r="H13" s="190" t="s">
        <v>77</v>
      </c>
      <c r="I13" s="190" t="s">
        <v>78</v>
      </c>
      <c r="J13" s="190"/>
      <c r="K13" s="190"/>
      <c r="L13" s="190"/>
      <c r="M13" s="190"/>
    </row>
    <row r="14" spans="2:13" ht="12.75">
      <c r="B14" s="191"/>
      <c r="C14" s="190"/>
      <c r="D14" s="190"/>
      <c r="E14" s="190"/>
      <c r="F14" s="190"/>
      <c r="G14" s="190"/>
      <c r="H14" s="190"/>
      <c r="I14" s="190"/>
      <c r="J14" s="190" t="s">
        <v>79</v>
      </c>
      <c r="K14" s="190" t="s">
        <v>80</v>
      </c>
      <c r="L14" s="190"/>
      <c r="M14" s="190"/>
    </row>
    <row r="15" spans="2:13" ht="12" customHeight="1">
      <c r="B15" s="191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2:13" ht="9" customHeight="1">
      <c r="B16" s="26" t="s">
        <v>21</v>
      </c>
      <c r="C16" s="26">
        <v>1</v>
      </c>
      <c r="D16" s="26">
        <v>2</v>
      </c>
      <c r="E16" s="26">
        <v>3</v>
      </c>
      <c r="F16" s="26">
        <v>4</v>
      </c>
      <c r="G16" s="26">
        <v>5</v>
      </c>
      <c r="H16" s="26">
        <v>6</v>
      </c>
      <c r="I16" s="26">
        <v>7</v>
      </c>
      <c r="J16" s="26">
        <v>8</v>
      </c>
      <c r="K16" s="26">
        <v>9</v>
      </c>
      <c r="L16" s="26">
        <v>10</v>
      </c>
      <c r="M16" s="26">
        <v>11</v>
      </c>
    </row>
    <row r="17" spans="2:13" ht="12.75">
      <c r="B17" s="18" t="s">
        <v>81</v>
      </c>
      <c r="C17" s="26">
        <v>500</v>
      </c>
      <c r="D17" s="26"/>
      <c r="E17" s="26"/>
      <c r="F17" s="26"/>
      <c r="G17" s="26"/>
      <c r="H17" s="26"/>
      <c r="I17" s="26">
        <v>705</v>
      </c>
      <c r="J17" s="26">
        <v>1212</v>
      </c>
      <c r="K17" s="26">
        <v>-1274</v>
      </c>
      <c r="L17" s="26"/>
      <c r="M17" s="27">
        <f>SUM(C17:L17)</f>
        <v>1143</v>
      </c>
    </row>
    <row r="18" spans="2:13" ht="11.25" customHeight="1">
      <c r="B18" s="16" t="s">
        <v>82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>
        <f>SUM(C18:L18)</f>
        <v>0</v>
      </c>
    </row>
    <row r="19" spans="2:13" ht="8.25" customHeight="1">
      <c r="B19" s="28" t="s">
        <v>83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>
        <f>SUM(C19:L19)</f>
        <v>0</v>
      </c>
    </row>
    <row r="20" spans="2:13" ht="12" customHeight="1">
      <c r="B20" s="29" t="s">
        <v>84</v>
      </c>
      <c r="C20" s="27">
        <v>500</v>
      </c>
      <c r="D20" s="27">
        <f>D17+D18+D19</f>
        <v>0</v>
      </c>
      <c r="E20" s="27">
        <f>E17+E18+E19</f>
        <v>0</v>
      </c>
      <c r="F20" s="27">
        <f>F17+F18+F19</f>
        <v>0</v>
      </c>
      <c r="G20" s="27">
        <f>G17+G18+G19</f>
        <v>0</v>
      </c>
      <c r="H20" s="27">
        <f>H17+H18+H19</f>
        <v>0</v>
      </c>
      <c r="I20" s="27">
        <v>705</v>
      </c>
      <c r="J20" s="27">
        <v>1212</v>
      </c>
      <c r="K20" s="27">
        <v>-1274</v>
      </c>
      <c r="L20" s="27"/>
      <c r="M20" s="27"/>
    </row>
    <row r="21" spans="2:13" ht="11.25" customHeight="1">
      <c r="B21" s="16" t="s">
        <v>85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7">
        <f aca="true" t="shared" si="0" ref="M21:M31">SUM(C21:L21)</f>
        <v>0</v>
      </c>
    </row>
    <row r="22" spans="2:13" ht="9" customHeight="1">
      <c r="B22" s="16" t="s">
        <v>86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7">
        <f t="shared" si="0"/>
        <v>0</v>
      </c>
    </row>
    <row r="23" spans="2:13" ht="11.25" customHeight="1">
      <c r="B23" s="16" t="s">
        <v>87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7">
        <f t="shared" si="0"/>
        <v>0</v>
      </c>
    </row>
    <row r="24" spans="2:13" ht="12.75">
      <c r="B24" s="16" t="s">
        <v>88</v>
      </c>
      <c r="C24" s="15"/>
      <c r="D24" s="15"/>
      <c r="E24" s="15"/>
      <c r="F24" s="15"/>
      <c r="G24" s="15"/>
      <c r="H24" s="15"/>
      <c r="I24" s="15"/>
      <c r="J24" s="15"/>
      <c r="K24" s="15"/>
      <c r="L24" s="15">
        <v>-174</v>
      </c>
      <c r="M24" s="27">
        <v>-174</v>
      </c>
    </row>
    <row r="25" spans="2:13" ht="12.75">
      <c r="B25" s="16" t="s">
        <v>89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7"/>
    </row>
    <row r="26" spans="2:13" ht="9" customHeight="1">
      <c r="B26" s="16" t="s">
        <v>90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7">
        <f t="shared" si="0"/>
        <v>0</v>
      </c>
    </row>
    <row r="27" spans="2:13" ht="12.75" customHeight="1">
      <c r="B27" s="16" t="s">
        <v>91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7">
        <f t="shared" si="0"/>
        <v>0</v>
      </c>
    </row>
    <row r="28" spans="2:13" ht="12.75">
      <c r="B28" s="16" t="s">
        <v>92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7">
        <f t="shared" si="0"/>
        <v>0</v>
      </c>
    </row>
    <row r="29" spans="2:13" ht="11.25" customHeight="1">
      <c r="B29" s="16" t="s">
        <v>93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7">
        <f t="shared" si="0"/>
        <v>0</v>
      </c>
    </row>
    <row r="30" spans="2:13" ht="9.75" customHeight="1">
      <c r="B30" s="16" t="s">
        <v>94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7">
        <f t="shared" si="0"/>
        <v>0</v>
      </c>
    </row>
    <row r="31" spans="2:13" ht="9.75" customHeight="1">
      <c r="B31" s="16" t="s">
        <v>95</v>
      </c>
      <c r="C31" s="15"/>
      <c r="D31" s="15"/>
      <c r="E31" s="15"/>
      <c r="F31" s="15"/>
      <c r="G31" s="15"/>
      <c r="H31" s="15"/>
      <c r="I31" s="15"/>
      <c r="J31" s="15">
        <v>-1002</v>
      </c>
      <c r="K31" s="15">
        <v>1001</v>
      </c>
      <c r="L31" s="15"/>
      <c r="M31" s="27">
        <f t="shared" si="0"/>
        <v>-1</v>
      </c>
    </row>
    <row r="32" spans="2:13" ht="14.25" customHeight="1">
      <c r="B32" s="18" t="s">
        <v>96</v>
      </c>
      <c r="C32" s="27">
        <v>500</v>
      </c>
      <c r="D32" s="27"/>
      <c r="E32" s="27"/>
      <c r="F32" s="27"/>
      <c r="G32" s="27"/>
      <c r="H32" s="27"/>
      <c r="I32" s="27">
        <v>705</v>
      </c>
      <c r="J32" s="27">
        <v>210</v>
      </c>
      <c r="K32" s="27">
        <v>-273</v>
      </c>
      <c r="L32" s="27">
        <v>-174</v>
      </c>
      <c r="M32" s="27">
        <v>968</v>
      </c>
    </row>
    <row r="33" spans="2:13" ht="12.75" customHeight="1">
      <c r="B33" s="16" t="s">
        <v>97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7"/>
    </row>
    <row r="34" spans="2:13" ht="9" customHeight="1">
      <c r="B34" s="16" t="s">
        <v>98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7">
        <f>SUM(C34:L34)</f>
        <v>0</v>
      </c>
    </row>
    <row r="35" spans="2:13" ht="12.75">
      <c r="B35" s="18" t="s">
        <v>99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2.75">
      <c r="B36" s="30" t="s">
        <v>100</v>
      </c>
      <c r="C36" s="27">
        <f aca="true" t="shared" si="1" ref="C36:M36">C32+C34</f>
        <v>500</v>
      </c>
      <c r="D36" s="27">
        <f t="shared" si="1"/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7">
        <f t="shared" si="1"/>
        <v>705</v>
      </c>
      <c r="J36" s="27">
        <f t="shared" si="1"/>
        <v>210</v>
      </c>
      <c r="K36" s="27">
        <f t="shared" si="1"/>
        <v>-273</v>
      </c>
      <c r="L36" s="27">
        <f t="shared" si="1"/>
        <v>-174</v>
      </c>
      <c r="M36" s="27">
        <f t="shared" si="1"/>
        <v>968</v>
      </c>
    </row>
    <row r="37" spans="2:13" ht="12.7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2" ht="14.25">
      <c r="B38" s="33" t="s">
        <v>101</v>
      </c>
      <c r="C38" s="33"/>
      <c r="D38" s="33" t="s">
        <v>102</v>
      </c>
      <c r="E38" s="33"/>
      <c r="F38" s="33"/>
      <c r="G38" s="33"/>
      <c r="H38" s="33"/>
      <c r="I38" s="33" t="s">
        <v>103</v>
      </c>
      <c r="J38" s="13"/>
      <c r="K38" s="13"/>
      <c r="L38" s="13"/>
    </row>
    <row r="39" spans="2:10" ht="12.75">
      <c r="B39" s="34"/>
      <c r="E39" s="6" t="str">
        <f>Данни!B7</f>
        <v>КЕРКА РАЕВА</v>
      </c>
      <c r="J39" s="34" t="str">
        <f>Данни!B8</f>
        <v>ЧАНКО МИРЧЕВ</v>
      </c>
    </row>
    <row r="42" s="35" customFormat="1" ht="12.75"/>
    <row r="43" s="35" customFormat="1" ht="12.75"/>
    <row r="44" s="35" customFormat="1" ht="12.75"/>
  </sheetData>
  <sheetProtection/>
  <mergeCells count="21">
    <mergeCell ref="B9:M9"/>
    <mergeCell ref="G13:G15"/>
    <mergeCell ref="B12:B15"/>
    <mergeCell ref="I13:I15"/>
    <mergeCell ref="D12:D15"/>
    <mergeCell ref="K14:K15"/>
    <mergeCell ref="J1:M1"/>
    <mergeCell ref="J2:M2"/>
    <mergeCell ref="B6:M6"/>
    <mergeCell ref="B7:M7"/>
    <mergeCell ref="B8:M8"/>
    <mergeCell ref="F12:I12"/>
    <mergeCell ref="J12:K13"/>
    <mergeCell ref="L12:L15"/>
    <mergeCell ref="M12:M15"/>
    <mergeCell ref="H13:H15"/>
    <mergeCell ref="B10:M10"/>
    <mergeCell ref="J14:J15"/>
    <mergeCell ref="C12:C15"/>
    <mergeCell ref="E12:E15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zoomScale="85" zoomScaleNormal="85" zoomScalePageLayoutView="0" workbookViewId="0" topLeftCell="A22">
      <selection activeCell="P41" sqref="P41"/>
    </sheetView>
  </sheetViews>
  <sheetFormatPr defaultColWidth="9.00390625" defaultRowHeight="12.75"/>
  <cols>
    <col min="1" max="1" width="45.57421875" style="54" customWidth="1"/>
    <col min="2" max="2" width="12.8515625" style="54" customWidth="1"/>
    <col min="3" max="3" width="12.7109375" style="54" customWidth="1"/>
    <col min="4" max="4" width="12.57421875" style="54" customWidth="1"/>
    <col min="5" max="5" width="15.421875" style="54" customWidth="1"/>
    <col min="6" max="6" width="4.8515625" style="54" customWidth="1"/>
    <col min="7" max="7" width="3.57421875" style="54" customWidth="1"/>
    <col min="8" max="8" width="12.28125" style="54" customWidth="1"/>
    <col min="9" max="9" width="11.421875" style="54" customWidth="1"/>
    <col min="10" max="10" width="12.7109375" style="54" customWidth="1"/>
    <col min="11" max="11" width="11.7109375" style="54" customWidth="1"/>
    <col min="12" max="12" width="12.140625" style="54" customWidth="1"/>
    <col min="13" max="13" width="10.8515625" style="54" customWidth="1"/>
    <col min="14" max="14" width="11.28125" style="54" customWidth="1"/>
    <col min="15" max="15" width="13.7109375" style="54" customWidth="1"/>
    <col min="16" max="16" width="14.57421875" style="54" customWidth="1"/>
    <col min="17" max="17" width="13.8515625" style="54" customWidth="1"/>
    <col min="18" max="18" width="12.28125" style="54" customWidth="1"/>
    <col min="19" max="255" width="9.140625" style="54" customWidth="1"/>
    <col min="256" max="16384" width="9.00390625" style="35" customWidth="1"/>
  </cols>
  <sheetData>
    <row r="1" spans="1:16" ht="18">
      <c r="A1" s="10" t="str">
        <f>Данни!B2</f>
        <v>ТДКЦ ЕООД БУРГАС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9" t="s">
        <v>1</v>
      </c>
      <c r="M1" s="6"/>
      <c r="N1" s="181" t="s">
        <v>10</v>
      </c>
      <c r="O1" s="181"/>
      <c r="P1" s="181"/>
    </row>
    <row r="2" spans="1:16" ht="11.25" customHeight="1">
      <c r="A2" s="11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>
        <f>Данни!B3</f>
        <v>102927808</v>
      </c>
      <c r="M2" s="55"/>
      <c r="N2" s="195" t="str">
        <f>Данни!B10</f>
        <v>ЗДРАВНИ УСЛУГИ</v>
      </c>
      <c r="O2" s="195"/>
      <c r="P2" s="195"/>
    </row>
    <row r="3" spans="1:16" ht="12.75" customHeight="1">
      <c r="A3" s="10" t="str">
        <f>Данни!B4</f>
        <v>ГР.БУРГАС УЛ.ИВАН ВАЗОВ 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9" customHeight="1">
      <c r="A4" s="11" t="s">
        <v>11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6.5" customHeight="1">
      <c r="A5" s="192" t="s">
        <v>256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2" customHeight="1">
      <c r="A6" s="192" t="s">
        <v>14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8.75" customHeight="1">
      <c r="A7" s="196" t="s">
        <v>329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ht="18">
      <c r="A8" s="192" t="s">
        <v>13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18">
      <c r="A9" s="192" t="str">
        <f>Данни!B2</f>
        <v>ТДКЦ ЕООД БУРГАС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ht="2.25" customHeight="1">
      <c r="P10" s="57" t="s">
        <v>257</v>
      </c>
    </row>
    <row r="11" spans="1:256" s="61" customFormat="1" ht="34.5" customHeight="1">
      <c r="A11" s="58" t="s">
        <v>67</v>
      </c>
      <c r="B11" s="193" t="s">
        <v>258</v>
      </c>
      <c r="C11" s="193"/>
      <c r="D11" s="193"/>
      <c r="E11" s="193"/>
      <c r="F11" s="193" t="s">
        <v>259</v>
      </c>
      <c r="G11" s="193"/>
      <c r="H11" s="58" t="s">
        <v>260</v>
      </c>
      <c r="I11" s="194" t="s">
        <v>261</v>
      </c>
      <c r="J11" s="194"/>
      <c r="K11" s="194"/>
      <c r="L11" s="194"/>
      <c r="M11" s="194" t="s">
        <v>259</v>
      </c>
      <c r="N11" s="194"/>
      <c r="O11" s="193" t="s">
        <v>262</v>
      </c>
      <c r="P11" s="193" t="s">
        <v>263</v>
      </c>
      <c r="IV11" s="35"/>
    </row>
    <row r="12" spans="1:256" s="61" customFormat="1" ht="24" customHeight="1">
      <c r="A12" s="62"/>
      <c r="B12" s="59" t="s">
        <v>264</v>
      </c>
      <c r="C12" s="59" t="s">
        <v>265</v>
      </c>
      <c r="D12" s="59" t="s">
        <v>266</v>
      </c>
      <c r="E12" s="59" t="s">
        <v>267</v>
      </c>
      <c r="F12" s="59" t="s">
        <v>268</v>
      </c>
      <c r="G12" s="59" t="s">
        <v>269</v>
      </c>
      <c r="H12" s="63" t="s">
        <v>270</v>
      </c>
      <c r="I12" s="59" t="s">
        <v>264</v>
      </c>
      <c r="J12" s="59" t="s">
        <v>271</v>
      </c>
      <c r="K12" s="59" t="s">
        <v>272</v>
      </c>
      <c r="L12" s="59" t="s">
        <v>273</v>
      </c>
      <c r="M12" s="60" t="s">
        <v>268</v>
      </c>
      <c r="N12" s="60" t="s">
        <v>269</v>
      </c>
      <c r="O12" s="193"/>
      <c r="P12" s="193"/>
      <c r="IV12" s="35"/>
    </row>
    <row r="13" spans="1:256" s="65" customFormat="1" ht="14.25">
      <c r="A13" s="64" t="s">
        <v>21</v>
      </c>
      <c r="B13" s="64">
        <v>1</v>
      </c>
      <c r="C13" s="64">
        <v>2</v>
      </c>
      <c r="D13" s="64">
        <v>3</v>
      </c>
      <c r="E13" s="64">
        <v>4</v>
      </c>
      <c r="F13" s="64">
        <v>5</v>
      </c>
      <c r="G13" s="64">
        <v>6</v>
      </c>
      <c r="H13" s="64">
        <v>7</v>
      </c>
      <c r="I13" s="64">
        <v>8</v>
      </c>
      <c r="J13" s="64">
        <v>9</v>
      </c>
      <c r="K13" s="64">
        <v>10</v>
      </c>
      <c r="L13" s="64">
        <v>11</v>
      </c>
      <c r="M13" s="64">
        <v>12</v>
      </c>
      <c r="N13" s="64">
        <v>13</v>
      </c>
      <c r="O13" s="64">
        <v>14</v>
      </c>
      <c r="P13" s="64">
        <v>15</v>
      </c>
      <c r="IV13" s="35"/>
    </row>
    <row r="14" spans="1:256" s="65" customFormat="1" ht="14.25">
      <c r="A14" s="66" t="s">
        <v>274</v>
      </c>
      <c r="B14" s="67"/>
      <c r="C14" s="67"/>
      <c r="D14" s="67"/>
      <c r="E14" s="68"/>
      <c r="F14" s="67"/>
      <c r="G14" s="67"/>
      <c r="H14" s="68"/>
      <c r="I14" s="67"/>
      <c r="J14" s="67"/>
      <c r="K14" s="67"/>
      <c r="L14" s="68"/>
      <c r="M14" s="67"/>
      <c r="N14" s="67"/>
      <c r="O14" s="68"/>
      <c r="P14" s="68"/>
      <c r="IV14" s="35"/>
    </row>
    <row r="15" spans="1:256" s="65" customFormat="1" ht="14.25">
      <c r="A15" s="39" t="s">
        <v>118</v>
      </c>
      <c r="B15" s="67"/>
      <c r="C15" s="67"/>
      <c r="D15" s="67"/>
      <c r="E15" s="67">
        <f>B15+C15-D15</f>
        <v>0</v>
      </c>
      <c r="F15" s="67"/>
      <c r="G15" s="67"/>
      <c r="H15" s="67">
        <f>E15+F15-G15</f>
        <v>0</v>
      </c>
      <c r="I15" s="67"/>
      <c r="J15" s="67"/>
      <c r="K15" s="67"/>
      <c r="L15" s="67">
        <f>I15+J15-K15</f>
        <v>0</v>
      </c>
      <c r="M15" s="67"/>
      <c r="N15" s="67"/>
      <c r="O15" s="67">
        <f>L15+M15-N15</f>
        <v>0</v>
      </c>
      <c r="P15" s="67">
        <f>H15-O15</f>
        <v>0</v>
      </c>
      <c r="IV15" s="35"/>
    </row>
    <row r="16" spans="1:256" s="65" customFormat="1" ht="18.75" customHeight="1">
      <c r="A16" s="40" t="s">
        <v>120</v>
      </c>
      <c r="B16" s="67">
        <v>6</v>
      </c>
      <c r="C16" s="67"/>
      <c r="D16" s="67"/>
      <c r="E16" s="67">
        <f>B16+C16-D16</f>
        <v>6</v>
      </c>
      <c r="F16" s="67"/>
      <c r="G16" s="67"/>
      <c r="H16" s="67">
        <f>E16+F16-G16</f>
        <v>6</v>
      </c>
      <c r="I16" s="67">
        <v>6</v>
      </c>
      <c r="J16" s="67"/>
      <c r="K16" s="67"/>
      <c r="L16" s="67">
        <f>I16+J16-K16</f>
        <v>6</v>
      </c>
      <c r="M16" s="67"/>
      <c r="N16" s="67"/>
      <c r="O16" s="67">
        <f>L16+M16-N16</f>
        <v>6</v>
      </c>
      <c r="P16" s="67">
        <f>H16-O16</f>
        <v>0</v>
      </c>
      <c r="IV16" s="35"/>
    </row>
    <row r="17" spans="1:256" s="65" customFormat="1" ht="14.25">
      <c r="A17" s="28" t="s">
        <v>275</v>
      </c>
      <c r="B17" s="67"/>
      <c r="C17" s="67"/>
      <c r="D17" s="67"/>
      <c r="E17" s="67">
        <f>B17+C17-D17</f>
        <v>0</v>
      </c>
      <c r="F17" s="67"/>
      <c r="G17" s="67"/>
      <c r="H17" s="67">
        <f>E17+F17-G17</f>
        <v>0</v>
      </c>
      <c r="I17" s="67"/>
      <c r="J17" s="67"/>
      <c r="K17" s="67"/>
      <c r="L17" s="67">
        <f>I17+J17-K17</f>
        <v>0</v>
      </c>
      <c r="M17" s="67"/>
      <c r="N17" s="67"/>
      <c r="O17" s="67">
        <f>L17+M17-N17</f>
        <v>0</v>
      </c>
      <c r="P17" s="67">
        <f>H17-O17</f>
        <v>0</v>
      </c>
      <c r="IV17" s="35"/>
    </row>
    <row r="18" spans="1:256" s="65" customFormat="1" ht="16.5" customHeight="1">
      <c r="A18" s="40" t="s">
        <v>276</v>
      </c>
      <c r="B18" s="67"/>
      <c r="C18" s="67"/>
      <c r="D18" s="67"/>
      <c r="E18" s="67">
        <f>B18+C18-D18</f>
        <v>0</v>
      </c>
      <c r="F18" s="67"/>
      <c r="G18" s="67"/>
      <c r="H18" s="67">
        <f>E18+F18-G18</f>
        <v>0</v>
      </c>
      <c r="I18" s="67"/>
      <c r="J18" s="67"/>
      <c r="K18" s="67"/>
      <c r="L18" s="67">
        <f>I18+J18-K18</f>
        <v>0</v>
      </c>
      <c r="M18" s="67"/>
      <c r="N18" s="67"/>
      <c r="O18" s="67">
        <f>L18+M18-N18</f>
        <v>0</v>
      </c>
      <c r="P18" s="67">
        <f>H18-O18</f>
        <v>0</v>
      </c>
      <c r="IV18" s="35"/>
    </row>
    <row r="19" spans="1:256" s="65" customFormat="1" ht="14.25">
      <c r="A19" s="64" t="s">
        <v>277</v>
      </c>
      <c r="B19" s="67">
        <f aca="true" t="shared" si="0" ref="B19:N19">SUM(B15:B18)</f>
        <v>6</v>
      </c>
      <c r="C19" s="67">
        <f t="shared" si="0"/>
        <v>0</v>
      </c>
      <c r="D19" s="67">
        <f t="shared" si="0"/>
        <v>0</v>
      </c>
      <c r="E19" s="67">
        <f t="shared" si="0"/>
        <v>6</v>
      </c>
      <c r="F19" s="67">
        <f t="shared" si="0"/>
        <v>0</v>
      </c>
      <c r="G19" s="67">
        <f t="shared" si="0"/>
        <v>0</v>
      </c>
      <c r="H19" s="67">
        <f t="shared" si="0"/>
        <v>6</v>
      </c>
      <c r="I19" s="67">
        <v>6</v>
      </c>
      <c r="J19" s="67"/>
      <c r="K19" s="67">
        <f t="shared" si="0"/>
        <v>0</v>
      </c>
      <c r="L19" s="67">
        <v>6</v>
      </c>
      <c r="M19" s="67">
        <f t="shared" si="0"/>
        <v>0</v>
      </c>
      <c r="N19" s="67">
        <f t="shared" si="0"/>
        <v>0</v>
      </c>
      <c r="O19" s="67">
        <v>6</v>
      </c>
      <c r="P19" s="67">
        <v>0</v>
      </c>
      <c r="IV19" s="35"/>
    </row>
    <row r="20" spans="1:16" ht="20.25" customHeight="1">
      <c r="A20" s="66" t="s">
        <v>278</v>
      </c>
      <c r="B20" s="68"/>
      <c r="C20" s="68"/>
      <c r="D20" s="68"/>
      <c r="E20" s="68"/>
      <c r="F20" s="68"/>
      <c r="G20" s="68"/>
      <c r="H20" s="67"/>
      <c r="I20" s="68"/>
      <c r="J20" s="68"/>
      <c r="K20" s="68"/>
      <c r="L20" s="67"/>
      <c r="M20" s="68"/>
      <c r="N20" s="68"/>
      <c r="O20" s="67"/>
      <c r="P20" s="67"/>
    </row>
    <row r="21" spans="1:16" ht="15" customHeight="1">
      <c r="A21" s="69" t="s">
        <v>279</v>
      </c>
      <c r="B21" s="67">
        <v>411</v>
      </c>
      <c r="C21" s="67"/>
      <c r="D21" s="67">
        <f>D22+D23</f>
        <v>0</v>
      </c>
      <c r="E21" s="67">
        <v>411</v>
      </c>
      <c r="F21" s="67">
        <f>F22+F23</f>
        <v>0</v>
      </c>
      <c r="G21" s="67">
        <f>G22+G23</f>
        <v>0</v>
      </c>
      <c r="H21" s="67">
        <f aca="true" t="shared" si="1" ref="H21:H26">E21+F21-G21</f>
        <v>411</v>
      </c>
      <c r="I21" s="67">
        <v>84</v>
      </c>
      <c r="J21" s="67">
        <v>6</v>
      </c>
      <c r="K21" s="67">
        <f>K22+K23</f>
        <v>0</v>
      </c>
      <c r="L21" s="67">
        <f aca="true" t="shared" si="2" ref="L21:L26">I21+J21-K21</f>
        <v>90</v>
      </c>
      <c r="M21" s="67">
        <f>M22+M23</f>
        <v>0</v>
      </c>
      <c r="N21" s="67">
        <f>N22+N23</f>
        <v>0</v>
      </c>
      <c r="O21" s="67">
        <f aca="true" t="shared" si="3" ref="O21:O26">L21+M21-N21</f>
        <v>90</v>
      </c>
      <c r="P21" s="67">
        <f aca="true" t="shared" si="4" ref="P21:P26">H21-O21</f>
        <v>321</v>
      </c>
    </row>
    <row r="22" spans="1:16" ht="15" customHeight="1">
      <c r="A22" s="69" t="s">
        <v>280</v>
      </c>
      <c r="B22" s="68">
        <v>6</v>
      </c>
      <c r="C22" s="68"/>
      <c r="D22" s="68"/>
      <c r="E22" s="67">
        <f>B22+C22-D22</f>
        <v>6</v>
      </c>
      <c r="F22" s="68"/>
      <c r="G22" s="68"/>
      <c r="H22" s="67">
        <f t="shared" si="1"/>
        <v>6</v>
      </c>
      <c r="I22" s="68"/>
      <c r="J22" s="68"/>
      <c r="K22" s="68"/>
      <c r="L22" s="67">
        <f t="shared" si="2"/>
        <v>0</v>
      </c>
      <c r="M22" s="68"/>
      <c r="N22" s="68"/>
      <c r="O22" s="67"/>
      <c r="P22" s="67">
        <f t="shared" si="4"/>
        <v>6</v>
      </c>
    </row>
    <row r="23" spans="1:16" ht="15" customHeight="1">
      <c r="A23" s="69" t="s">
        <v>281</v>
      </c>
      <c r="B23" s="68">
        <v>405</v>
      </c>
      <c r="C23" s="68"/>
      <c r="D23" s="68"/>
      <c r="E23" s="67">
        <v>405</v>
      </c>
      <c r="F23" s="68"/>
      <c r="G23" s="68"/>
      <c r="H23" s="67">
        <f t="shared" si="1"/>
        <v>405</v>
      </c>
      <c r="I23" s="68">
        <v>84</v>
      </c>
      <c r="J23" s="68">
        <v>6</v>
      </c>
      <c r="K23" s="68"/>
      <c r="L23" s="67">
        <f t="shared" si="2"/>
        <v>90</v>
      </c>
      <c r="M23" s="68"/>
      <c r="N23" s="68"/>
      <c r="O23" s="67">
        <f t="shared" si="3"/>
        <v>90</v>
      </c>
      <c r="P23" s="67">
        <f t="shared" si="4"/>
        <v>315</v>
      </c>
    </row>
    <row r="24" spans="1:18" ht="14.25">
      <c r="A24" s="39" t="s">
        <v>282</v>
      </c>
      <c r="B24" s="68">
        <v>1246</v>
      </c>
      <c r="C24" s="68">
        <v>82</v>
      </c>
      <c r="D24" s="68">
        <v>27</v>
      </c>
      <c r="E24" s="67">
        <v>1301</v>
      </c>
      <c r="F24" s="68"/>
      <c r="G24" s="68"/>
      <c r="H24" s="67">
        <f t="shared" si="1"/>
        <v>1301</v>
      </c>
      <c r="I24" s="68">
        <v>960</v>
      </c>
      <c r="J24" s="68">
        <v>51</v>
      </c>
      <c r="K24" s="68">
        <v>27</v>
      </c>
      <c r="L24" s="67">
        <f t="shared" si="2"/>
        <v>984</v>
      </c>
      <c r="M24" s="68"/>
      <c r="N24" s="68"/>
      <c r="O24" s="67">
        <f t="shared" si="3"/>
        <v>984</v>
      </c>
      <c r="P24" s="67">
        <f t="shared" si="4"/>
        <v>317</v>
      </c>
      <c r="R24" s="70"/>
    </row>
    <row r="25" spans="1:18" ht="14.25">
      <c r="A25" s="39" t="s">
        <v>283</v>
      </c>
      <c r="B25" s="68">
        <v>116</v>
      </c>
      <c r="C25" s="68">
        <v>1</v>
      </c>
      <c r="D25" s="68">
        <v>8</v>
      </c>
      <c r="E25" s="67">
        <v>109</v>
      </c>
      <c r="F25" s="68"/>
      <c r="G25" s="68"/>
      <c r="H25" s="67">
        <v>109</v>
      </c>
      <c r="I25" s="68">
        <v>77</v>
      </c>
      <c r="J25" s="68">
        <v>11</v>
      </c>
      <c r="K25" s="68">
        <v>8</v>
      </c>
      <c r="L25" s="67">
        <f t="shared" si="2"/>
        <v>80</v>
      </c>
      <c r="M25" s="68"/>
      <c r="N25" s="68"/>
      <c r="O25" s="67">
        <f t="shared" si="3"/>
        <v>80</v>
      </c>
      <c r="P25" s="67">
        <v>29</v>
      </c>
      <c r="R25" s="70"/>
    </row>
    <row r="26" spans="1:16" ht="25.5">
      <c r="A26" s="40" t="s">
        <v>284</v>
      </c>
      <c r="B26" s="68"/>
      <c r="C26" s="68"/>
      <c r="D26" s="68"/>
      <c r="E26" s="67">
        <f>B26+C26-D26</f>
        <v>0</v>
      </c>
      <c r="F26" s="68"/>
      <c r="G26" s="68"/>
      <c r="H26" s="67">
        <f t="shared" si="1"/>
        <v>0</v>
      </c>
      <c r="I26" s="68"/>
      <c r="J26" s="68"/>
      <c r="K26" s="68"/>
      <c r="L26" s="67">
        <f t="shared" si="2"/>
        <v>0</v>
      </c>
      <c r="M26" s="68"/>
      <c r="N26" s="68"/>
      <c r="O26" s="67">
        <f t="shared" si="3"/>
        <v>0</v>
      </c>
      <c r="P26" s="67">
        <f t="shared" si="4"/>
        <v>0</v>
      </c>
    </row>
    <row r="27" spans="1:256" s="72" customFormat="1" ht="14.25">
      <c r="A27" s="64" t="s">
        <v>285</v>
      </c>
      <c r="B27" s="67">
        <f aca="true" t="shared" si="5" ref="B27:P27">B21+B24+B25+B26</f>
        <v>1773</v>
      </c>
      <c r="C27" s="67">
        <v>83</v>
      </c>
      <c r="D27" s="67">
        <v>35</v>
      </c>
      <c r="E27" s="67">
        <v>1821</v>
      </c>
      <c r="F27" s="67">
        <f t="shared" si="5"/>
        <v>0</v>
      </c>
      <c r="G27" s="67">
        <f t="shared" si="5"/>
        <v>0</v>
      </c>
      <c r="H27" s="67">
        <v>1821</v>
      </c>
      <c r="I27" s="67">
        <v>1121</v>
      </c>
      <c r="J27" s="67">
        <v>68</v>
      </c>
      <c r="K27" s="67">
        <v>35</v>
      </c>
      <c r="L27" s="67">
        <f t="shared" si="5"/>
        <v>1154</v>
      </c>
      <c r="M27" s="67">
        <f t="shared" si="5"/>
        <v>0</v>
      </c>
      <c r="N27" s="67">
        <f t="shared" si="5"/>
        <v>0</v>
      </c>
      <c r="O27" s="67">
        <f t="shared" si="5"/>
        <v>1154</v>
      </c>
      <c r="P27" s="67">
        <f t="shared" si="5"/>
        <v>667</v>
      </c>
      <c r="Q27" s="71"/>
      <c r="R27" s="71"/>
      <c r="IV27" s="35"/>
    </row>
    <row r="28" spans="1:256" s="75" customFormat="1" ht="14.25">
      <c r="A28" s="73" t="s">
        <v>286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IV28" s="35"/>
    </row>
    <row r="29" spans="1:16" ht="14.25">
      <c r="A29" s="76" t="s">
        <v>171</v>
      </c>
      <c r="B29" s="68">
        <v>5</v>
      </c>
      <c r="C29" s="68"/>
      <c r="D29" s="68"/>
      <c r="E29" s="67">
        <f aca="true" t="shared" si="6" ref="E29:E35">B29+C29-D29</f>
        <v>5</v>
      </c>
      <c r="F29" s="68"/>
      <c r="G29" s="68"/>
      <c r="H29" s="67">
        <f aca="true" t="shared" si="7" ref="H29:H35">E29+F29-G29</f>
        <v>5</v>
      </c>
      <c r="I29" s="68"/>
      <c r="J29" s="68"/>
      <c r="K29" s="68"/>
      <c r="L29" s="67">
        <f aca="true" t="shared" si="8" ref="L29:L35">I29+J29-K29</f>
        <v>0</v>
      </c>
      <c r="M29" s="68"/>
      <c r="N29" s="68"/>
      <c r="O29" s="67">
        <f aca="true" t="shared" si="9" ref="O29:O35">L29+M29-N29</f>
        <v>0</v>
      </c>
      <c r="P29" s="67">
        <f aca="true" t="shared" si="10" ref="P29:P35">H29-O29</f>
        <v>5</v>
      </c>
    </row>
    <row r="30" spans="1:16" ht="28.5">
      <c r="A30" s="77" t="s">
        <v>287</v>
      </c>
      <c r="B30" s="68"/>
      <c r="C30" s="68"/>
      <c r="D30" s="68"/>
      <c r="E30" s="67">
        <f t="shared" si="6"/>
        <v>0</v>
      </c>
      <c r="F30" s="68"/>
      <c r="G30" s="68"/>
      <c r="H30" s="67">
        <f t="shared" si="7"/>
        <v>0</v>
      </c>
      <c r="I30" s="68"/>
      <c r="J30" s="68"/>
      <c r="K30" s="68"/>
      <c r="L30" s="67">
        <f t="shared" si="8"/>
        <v>0</v>
      </c>
      <c r="M30" s="68"/>
      <c r="N30" s="68"/>
      <c r="O30" s="67">
        <f t="shared" si="9"/>
        <v>0</v>
      </c>
      <c r="P30" s="67">
        <f t="shared" si="10"/>
        <v>0</v>
      </c>
    </row>
    <row r="31" spans="1:16" ht="28.5">
      <c r="A31" s="77" t="s">
        <v>288</v>
      </c>
      <c r="B31" s="68"/>
      <c r="C31" s="68"/>
      <c r="D31" s="68"/>
      <c r="E31" s="67">
        <f t="shared" si="6"/>
        <v>0</v>
      </c>
      <c r="F31" s="68"/>
      <c r="G31" s="68"/>
      <c r="H31" s="67">
        <f t="shared" si="7"/>
        <v>0</v>
      </c>
      <c r="I31" s="68"/>
      <c r="J31" s="68"/>
      <c r="K31" s="68"/>
      <c r="L31" s="67">
        <f t="shared" si="8"/>
        <v>0</v>
      </c>
      <c r="M31" s="68"/>
      <c r="N31" s="68"/>
      <c r="O31" s="67">
        <f t="shared" si="9"/>
        <v>0</v>
      </c>
      <c r="P31" s="67">
        <f t="shared" si="10"/>
        <v>0</v>
      </c>
    </row>
    <row r="32" spans="1:16" ht="28.5">
      <c r="A32" s="77" t="s">
        <v>289</v>
      </c>
      <c r="B32" s="68"/>
      <c r="C32" s="68"/>
      <c r="D32" s="68"/>
      <c r="E32" s="67">
        <f t="shared" si="6"/>
        <v>0</v>
      </c>
      <c r="F32" s="68"/>
      <c r="G32" s="68"/>
      <c r="H32" s="67">
        <f t="shared" si="7"/>
        <v>0</v>
      </c>
      <c r="I32" s="68"/>
      <c r="J32" s="68"/>
      <c r="K32" s="68"/>
      <c r="L32" s="67">
        <f t="shared" si="8"/>
        <v>0</v>
      </c>
      <c r="M32" s="68"/>
      <c r="N32" s="68"/>
      <c r="O32" s="67">
        <f t="shared" si="9"/>
        <v>0</v>
      </c>
      <c r="P32" s="67">
        <f t="shared" si="10"/>
        <v>0</v>
      </c>
    </row>
    <row r="33" spans="1:16" ht="14.25">
      <c r="A33" s="76" t="s">
        <v>290</v>
      </c>
      <c r="B33" s="68"/>
      <c r="C33" s="68"/>
      <c r="D33" s="68"/>
      <c r="E33" s="67">
        <f t="shared" si="6"/>
        <v>0</v>
      </c>
      <c r="F33" s="68"/>
      <c r="G33" s="68"/>
      <c r="H33" s="67">
        <f t="shared" si="7"/>
        <v>0</v>
      </c>
      <c r="I33" s="68"/>
      <c r="J33" s="68"/>
      <c r="K33" s="68"/>
      <c r="L33" s="67">
        <f t="shared" si="8"/>
        <v>0</v>
      </c>
      <c r="M33" s="68"/>
      <c r="N33" s="68"/>
      <c r="O33" s="67">
        <f t="shared" si="9"/>
        <v>0</v>
      </c>
      <c r="P33" s="67">
        <f t="shared" si="10"/>
        <v>0</v>
      </c>
    </row>
    <row r="34" spans="1:16" ht="14.25">
      <c r="A34" s="76" t="s">
        <v>291</v>
      </c>
      <c r="B34" s="68"/>
      <c r="C34" s="68"/>
      <c r="D34" s="68"/>
      <c r="E34" s="67">
        <f t="shared" si="6"/>
        <v>0</v>
      </c>
      <c r="F34" s="68"/>
      <c r="G34" s="68"/>
      <c r="H34" s="67">
        <f t="shared" si="7"/>
        <v>0</v>
      </c>
      <c r="I34" s="68"/>
      <c r="J34" s="68"/>
      <c r="K34" s="68"/>
      <c r="L34" s="67">
        <f t="shared" si="8"/>
        <v>0</v>
      </c>
      <c r="M34" s="68"/>
      <c r="N34" s="68"/>
      <c r="O34" s="67">
        <f t="shared" si="9"/>
        <v>0</v>
      </c>
      <c r="P34" s="67">
        <f t="shared" si="10"/>
        <v>0</v>
      </c>
    </row>
    <row r="35" spans="1:16" ht="14.25">
      <c r="A35" s="76" t="s">
        <v>292</v>
      </c>
      <c r="B35" s="68"/>
      <c r="C35" s="68"/>
      <c r="D35" s="68"/>
      <c r="E35" s="67">
        <f t="shared" si="6"/>
        <v>0</v>
      </c>
      <c r="F35" s="68"/>
      <c r="G35" s="68"/>
      <c r="H35" s="67">
        <f t="shared" si="7"/>
        <v>0</v>
      </c>
      <c r="I35" s="68"/>
      <c r="J35" s="68"/>
      <c r="K35" s="68"/>
      <c r="L35" s="67">
        <f t="shared" si="8"/>
        <v>0</v>
      </c>
      <c r="M35" s="68"/>
      <c r="N35" s="68"/>
      <c r="O35" s="67">
        <f t="shared" si="9"/>
        <v>0</v>
      </c>
      <c r="P35" s="67">
        <f t="shared" si="10"/>
        <v>0</v>
      </c>
    </row>
    <row r="36" spans="1:16" ht="14.25">
      <c r="A36" s="7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256" s="78" customFormat="1" ht="14.25">
      <c r="A37" s="64" t="s">
        <v>293</v>
      </c>
      <c r="B37" s="67">
        <f aca="true" t="shared" si="11" ref="B37:P37">SUM(B29:B36)</f>
        <v>5</v>
      </c>
      <c r="C37" s="67">
        <f t="shared" si="11"/>
        <v>0</v>
      </c>
      <c r="D37" s="67">
        <f t="shared" si="11"/>
        <v>0</v>
      </c>
      <c r="E37" s="67">
        <f t="shared" si="11"/>
        <v>5</v>
      </c>
      <c r="F37" s="67">
        <f t="shared" si="11"/>
        <v>0</v>
      </c>
      <c r="G37" s="67">
        <f t="shared" si="11"/>
        <v>0</v>
      </c>
      <c r="H37" s="67">
        <f t="shared" si="11"/>
        <v>5</v>
      </c>
      <c r="I37" s="67">
        <f t="shared" si="11"/>
        <v>0</v>
      </c>
      <c r="J37" s="67">
        <f t="shared" si="11"/>
        <v>0</v>
      </c>
      <c r="K37" s="67">
        <f t="shared" si="11"/>
        <v>0</v>
      </c>
      <c r="L37" s="67">
        <f t="shared" si="11"/>
        <v>0</v>
      </c>
      <c r="M37" s="67">
        <f t="shared" si="11"/>
        <v>0</v>
      </c>
      <c r="N37" s="67">
        <f t="shared" si="11"/>
        <v>0</v>
      </c>
      <c r="O37" s="67">
        <f t="shared" si="11"/>
        <v>0</v>
      </c>
      <c r="P37" s="67">
        <f t="shared" si="11"/>
        <v>5</v>
      </c>
      <c r="IV37" s="35"/>
    </row>
    <row r="38" spans="1:256" s="78" customFormat="1" ht="14.25">
      <c r="A38" s="6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IV38" s="35"/>
    </row>
    <row r="39" spans="1:256" s="78" customFormat="1" ht="14.25">
      <c r="A39" s="79" t="s">
        <v>147</v>
      </c>
      <c r="B39" s="80">
        <v>7</v>
      </c>
      <c r="C39" s="80">
        <v>2</v>
      </c>
      <c r="D39" s="80"/>
      <c r="E39" s="67">
        <f>B39+C39-D39</f>
        <v>9</v>
      </c>
      <c r="F39" s="80"/>
      <c r="G39" s="80"/>
      <c r="H39" s="67">
        <f>E39+F39-G39</f>
        <v>9</v>
      </c>
      <c r="I39" s="80"/>
      <c r="J39" s="80"/>
      <c r="K39" s="80"/>
      <c r="L39" s="67">
        <f>I39+J39-K39</f>
        <v>0</v>
      </c>
      <c r="M39" s="80"/>
      <c r="N39" s="80"/>
      <c r="O39" s="67">
        <f>L39+M39-N39</f>
        <v>0</v>
      </c>
      <c r="P39" s="67">
        <f>H39-O39</f>
        <v>9</v>
      </c>
      <c r="IV39" s="35"/>
    </row>
    <row r="40" spans="1:256" s="78" customFormat="1" ht="14.2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IV40" s="35"/>
    </row>
    <row r="41" spans="1:256" s="78" customFormat="1" ht="14.25">
      <c r="A41" s="79" t="s">
        <v>294</v>
      </c>
      <c r="B41" s="80">
        <v>1791</v>
      </c>
      <c r="C41" s="80">
        <v>85</v>
      </c>
      <c r="D41" s="80">
        <v>35</v>
      </c>
      <c r="E41" s="80">
        <v>1841</v>
      </c>
      <c r="F41" s="80">
        <f>F19+F27+F37+F39</f>
        <v>0</v>
      </c>
      <c r="G41" s="80">
        <f>G19+G27+G37+G39</f>
        <v>0</v>
      </c>
      <c r="H41" s="80">
        <v>1841</v>
      </c>
      <c r="I41" s="80">
        <v>1127</v>
      </c>
      <c r="J41" s="80">
        <v>68</v>
      </c>
      <c r="K41" s="80">
        <v>35</v>
      </c>
      <c r="L41" s="80">
        <v>1160</v>
      </c>
      <c r="M41" s="80">
        <f>M19+M27+M37+M39</f>
        <v>0</v>
      </c>
      <c r="N41" s="80">
        <f>N19+N27+N37+N39</f>
        <v>0</v>
      </c>
      <c r="O41" s="80">
        <v>1112</v>
      </c>
      <c r="P41" s="80">
        <v>681</v>
      </c>
      <c r="IV41" s="35"/>
    </row>
    <row r="45" ht="14.25">
      <c r="A45" s="81"/>
    </row>
    <row r="47" spans="1:9" ht="14.25">
      <c r="A47" s="82" t="s">
        <v>101</v>
      </c>
      <c r="D47" s="54" t="s">
        <v>295</v>
      </c>
      <c r="I47" s="54" t="s">
        <v>296</v>
      </c>
    </row>
    <row r="48" spans="1:10" ht="14.25">
      <c r="A48" s="83" t="str">
        <f>Данни!B9</f>
        <v>30.06.2010</v>
      </c>
      <c r="E48" s="54" t="str">
        <f>Данни!B7</f>
        <v>КЕРКА РАЕВА</v>
      </c>
      <c r="J48" s="54" t="str">
        <f>Данни!B8</f>
        <v>ЧАНКО МИРЧЕВ</v>
      </c>
    </row>
  </sheetData>
  <sheetProtection/>
  <mergeCells count="13">
    <mergeCell ref="N1:P1"/>
    <mergeCell ref="N2:P2"/>
    <mergeCell ref="A5:P5"/>
    <mergeCell ref="A6:P6"/>
    <mergeCell ref="A7:P7"/>
    <mergeCell ref="A8:P8"/>
    <mergeCell ref="A9:P9"/>
    <mergeCell ref="B11:E11"/>
    <mergeCell ref="F11:G11"/>
    <mergeCell ref="I11:L11"/>
    <mergeCell ref="M11:N11"/>
    <mergeCell ref="O11:O12"/>
    <mergeCell ref="P11:P12"/>
  </mergeCells>
  <printOptions horizontalCentered="1"/>
  <pageMargins left="0.31527777777777777" right="0.19652777777777777" top="0.7479166666666667" bottom="0.27569444444444446" header="0.5118055555555556" footer="0.5118055555555556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2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2" width="11.421875" style="0" customWidth="1"/>
    <col min="3" max="3" width="59.00390625" style="0" customWidth="1"/>
  </cols>
  <sheetData>
    <row r="4" spans="2:6" s="6" customFormat="1" ht="15">
      <c r="B4" s="199" t="s">
        <v>297</v>
      </c>
      <c r="C4" s="199"/>
      <c r="D4" s="199"/>
      <c r="E4" s="199"/>
      <c r="F4" s="199"/>
    </row>
    <row r="5" spans="2:6" s="6" customFormat="1" ht="12.75">
      <c r="B5" s="197" t="s">
        <v>298</v>
      </c>
      <c r="C5" s="197"/>
      <c r="D5" s="84">
        <f>'[1]СБ'!F30-'[1]ОПР'!C48</f>
        <v>0</v>
      </c>
      <c r="E5" s="85" t="str">
        <f>IF(F5,"Да","Не")</f>
        <v>Да</v>
      </c>
      <c r="F5" s="84" t="b">
        <f>AND(D5=0)</f>
        <v>1</v>
      </c>
    </row>
    <row r="6" spans="2:6" s="6" customFormat="1" ht="12.75">
      <c r="B6" s="197" t="s">
        <v>299</v>
      </c>
      <c r="C6" s="197"/>
      <c r="D6" s="84">
        <f>'[1]СБ'!G30-'[1]ОПР'!D48</f>
        <v>0</v>
      </c>
      <c r="E6" s="85" t="str">
        <f>IF(F6,"Да","Не")</f>
        <v>Да</v>
      </c>
      <c r="F6" s="84" t="b">
        <f>AND(D6=0)</f>
        <v>1</v>
      </c>
    </row>
    <row r="7" spans="2:6" s="6" customFormat="1" ht="12.75">
      <c r="B7" s="198"/>
      <c r="C7" s="198"/>
      <c r="D7" s="198"/>
      <c r="E7" s="85"/>
      <c r="F7" s="84"/>
    </row>
    <row r="8" spans="2:6" s="6" customFormat="1" ht="12.75">
      <c r="B8" s="197" t="s">
        <v>300</v>
      </c>
      <c r="C8" s="197"/>
      <c r="D8" s="86">
        <f>'[1]СБ'!F30+'[1]ОПР'!G48</f>
        <v>0</v>
      </c>
      <c r="E8" s="85" t="str">
        <f>IF(F8,"Да","Не")</f>
        <v>Да</v>
      </c>
      <c r="F8" s="84" t="b">
        <f>AND(D8=0)</f>
        <v>1</v>
      </c>
    </row>
    <row r="9" spans="2:6" s="6" customFormat="1" ht="12.75">
      <c r="B9" s="197" t="s">
        <v>301</v>
      </c>
      <c r="C9" s="197"/>
      <c r="D9" s="86">
        <f>'[1]СБ'!G30+'[1]ОПР'!H48</f>
        <v>0</v>
      </c>
      <c r="E9" s="85" t="str">
        <f>IF(F9,"Да","Не")</f>
        <v>Да</v>
      </c>
      <c r="F9" s="84" t="b">
        <f>AND(D9=0)</f>
        <v>1</v>
      </c>
    </row>
    <row r="10" spans="2:6" s="6" customFormat="1" ht="12.75">
      <c r="B10" s="198"/>
      <c r="C10" s="198"/>
      <c r="D10" s="198"/>
      <c r="E10" s="85"/>
      <c r="F10" s="84"/>
    </row>
    <row r="11" spans="2:6" s="6" customFormat="1" ht="12.75">
      <c r="B11" s="197" t="s">
        <v>302</v>
      </c>
      <c r="C11" s="197"/>
      <c r="D11" s="86">
        <f>'[1]СБ'!F31-'[1]ОСК'!M36</f>
        <v>0</v>
      </c>
      <c r="E11" s="85" t="str">
        <f>IF(F11,"Да","Не")</f>
        <v>Да</v>
      </c>
      <c r="F11" s="84" t="b">
        <f>AND(D11=0)</f>
        <v>1</v>
      </c>
    </row>
    <row r="12" spans="2:6" s="6" customFormat="1" ht="12.75">
      <c r="B12" s="197" t="s">
        <v>303</v>
      </c>
      <c r="C12" s="197"/>
      <c r="D12" s="86">
        <f>'[1]СБ'!G31-'[1]ОСК'!M17</f>
        <v>0</v>
      </c>
      <c r="E12" s="85" t="str">
        <f>IF(F12,"Да","Не")</f>
        <v>Да</v>
      </c>
      <c r="F12" s="84" t="b">
        <f>AND(D12=0)</f>
        <v>1</v>
      </c>
    </row>
    <row r="13" spans="2:6" s="6" customFormat="1" ht="12.75">
      <c r="B13" s="198"/>
      <c r="C13" s="198"/>
      <c r="D13" s="198"/>
      <c r="E13" s="85"/>
      <c r="F13" s="84"/>
    </row>
    <row r="14" spans="2:6" s="6" customFormat="1" ht="12.75">
      <c r="B14" s="197" t="s">
        <v>304</v>
      </c>
      <c r="C14" s="197"/>
      <c r="D14" s="84">
        <f>'[1]СБ'!C72-'[1]ОПП'!F59</f>
        <v>0</v>
      </c>
      <c r="E14" s="85" t="str">
        <f>IF(F14,"Да","Не")</f>
        <v>Да</v>
      </c>
      <c r="F14" s="84" t="b">
        <f>AND(D14=0)</f>
        <v>1</v>
      </c>
    </row>
    <row r="15" spans="2:6" s="6" customFormat="1" ht="12.75">
      <c r="B15" s="197" t="s">
        <v>305</v>
      </c>
      <c r="C15" s="197"/>
      <c r="D15" s="86">
        <f>'[1]СБ'!D72-'[1]ОПП'!I59</f>
        <v>0</v>
      </c>
      <c r="E15" s="85" t="str">
        <f>IF(F15,"Да","Не")</f>
        <v>Да</v>
      </c>
      <c r="F15" s="84" t="b">
        <f>AND(D15=0)</f>
        <v>1</v>
      </c>
    </row>
    <row r="17" spans="2:6" s="6" customFormat="1" ht="12.75">
      <c r="B17" s="197" t="s">
        <v>306</v>
      </c>
      <c r="C17" s="197"/>
      <c r="D17" s="86">
        <f>'[1]СБ'!C23-'[1]DA'!P19</f>
        <v>0</v>
      </c>
      <c r="E17" s="85" t="str">
        <f>IF(F17,"Да","Не")</f>
        <v>Да</v>
      </c>
      <c r="F17" s="84" t="b">
        <f>AND(D17=0)</f>
        <v>1</v>
      </c>
    </row>
    <row r="18" spans="2:6" s="6" customFormat="1" ht="12.75">
      <c r="B18" s="197" t="s">
        <v>307</v>
      </c>
      <c r="C18" s="197"/>
      <c r="D18" s="86">
        <f>'[1]СБ'!D23-'[1]DA'!B19+'[1]DA'!I19</f>
        <v>0</v>
      </c>
      <c r="E18" s="85" t="str">
        <f>IF(F18,"Да","Не")</f>
        <v>Да</v>
      </c>
      <c r="F18" s="84" t="b">
        <f>AND(D18=0)</f>
        <v>1</v>
      </c>
    </row>
    <row r="19" spans="2:6" s="6" customFormat="1" ht="12.75">
      <c r="B19" s="198"/>
      <c r="C19" s="198"/>
      <c r="D19" s="198"/>
      <c r="E19" s="85"/>
      <c r="F19" s="84"/>
    </row>
    <row r="20" spans="2:6" s="6" customFormat="1" ht="12.75">
      <c r="B20" s="197" t="s">
        <v>308</v>
      </c>
      <c r="C20" s="197"/>
      <c r="D20" s="84">
        <f>'[1]СБ'!C32-'[1]DA'!P27</f>
        <v>0</v>
      </c>
      <c r="E20" s="85" t="str">
        <f>IF(F20,"Да","Не")</f>
        <v>Да</v>
      </c>
      <c r="F20" s="84" t="b">
        <f>AND(D20=0)</f>
        <v>1</v>
      </c>
    </row>
    <row r="21" spans="2:6" s="6" customFormat="1" ht="12.75">
      <c r="B21" s="197" t="s">
        <v>309</v>
      </c>
      <c r="C21" s="197"/>
      <c r="D21" s="86">
        <f>'[1]СБ'!D32-'[1]DA'!B27+'[1]DA'!I27</f>
        <v>0</v>
      </c>
      <c r="E21" s="85" t="str">
        <f>IF(F21,"Да","Не")</f>
        <v>Да</v>
      </c>
      <c r="F21" s="84" t="b">
        <f>AND(D21=0)</f>
        <v>1</v>
      </c>
    </row>
    <row r="23" spans="2:6" s="6" customFormat="1" ht="12.75">
      <c r="B23" s="197" t="s">
        <v>310</v>
      </c>
      <c r="C23" s="197"/>
      <c r="D23" s="84">
        <f>'[1]СБ'!C41-'[1]DA'!P37</f>
        <v>0</v>
      </c>
      <c r="E23" s="85" t="str">
        <f>IF(F23,"Да","Не")</f>
        <v>Да</v>
      </c>
      <c r="F23" s="84" t="b">
        <f>AND(D23=0)</f>
        <v>1</v>
      </c>
    </row>
    <row r="24" spans="2:6" s="6" customFormat="1" ht="12.75">
      <c r="B24" s="197" t="s">
        <v>311</v>
      </c>
      <c r="C24" s="197"/>
      <c r="D24" s="86">
        <f>'[1]СБ'!D41-'[1]DA'!B37+'[1]DA'!I37</f>
        <v>0</v>
      </c>
      <c r="E24" s="85" t="str">
        <f>IF(F24,"Да","Не")</f>
        <v>Да</v>
      </c>
      <c r="F24" s="84" t="b">
        <f>AND(D24=0)</f>
        <v>1</v>
      </c>
    </row>
  </sheetData>
  <sheetProtection/>
  <mergeCells count="19">
    <mergeCell ref="B4:F4"/>
    <mergeCell ref="B5:C5"/>
    <mergeCell ref="B6:C6"/>
    <mergeCell ref="B7:D7"/>
    <mergeCell ref="B12:C12"/>
    <mergeCell ref="B13:D13"/>
    <mergeCell ref="B14:C14"/>
    <mergeCell ref="B15:C15"/>
    <mergeCell ref="B8:C8"/>
    <mergeCell ref="B9:C9"/>
    <mergeCell ref="B10:D10"/>
    <mergeCell ref="B11:C11"/>
    <mergeCell ref="B21:C21"/>
    <mergeCell ref="B23:C23"/>
    <mergeCell ref="B24:C24"/>
    <mergeCell ref="B17:C17"/>
    <mergeCell ref="B18:C18"/>
    <mergeCell ref="B19:D19"/>
    <mergeCell ref="B20:C2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GFO</dc:subject>
  <dc:creator>CONSULT INTELLECT</dc:creator>
  <cp:keywords/>
  <dc:description/>
  <cp:lastModifiedBy>Galina Stefanova</cp:lastModifiedBy>
  <cp:lastPrinted>2020-03-04T08:34:33Z</cp:lastPrinted>
  <dcterms:created xsi:type="dcterms:W3CDTF">2008-06-09T16:29:14Z</dcterms:created>
  <dcterms:modified xsi:type="dcterms:W3CDTF">2020-06-16T09:59:30Z</dcterms:modified>
  <cp:category/>
  <cp:version/>
  <cp:contentType/>
  <cp:contentStatus/>
  <cp:revision>1</cp:revision>
</cp:coreProperties>
</file>